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0" yWindow="252" windowWidth="15240" windowHeight="7752"/>
  </bookViews>
  <sheets>
    <sheet name="Rehab of 9 offices and Hall" sheetId="1" r:id="rId1"/>
    <sheet name="Construction of new office" sheetId="5" r:id="rId2"/>
    <sheet name="Elevated tank" sheetId="8" r:id="rId3"/>
    <sheet name="Summary" sheetId="7" r:id="rId4"/>
  </sheets>
  <calcPr calcId="162913"/>
</workbook>
</file>

<file path=xl/calcChain.xml><?xml version="1.0" encoding="utf-8"?>
<calcChain xmlns="http://schemas.openxmlformats.org/spreadsheetml/2006/main">
  <c r="D20" i="5" l="1"/>
  <c r="F35" i="5"/>
  <c r="D7" i="5"/>
  <c r="D8" i="5"/>
  <c r="D9" i="5"/>
  <c r="D13" i="5"/>
  <c r="D17" i="5"/>
  <c r="D19" i="5"/>
  <c r="D18" i="5"/>
  <c r="F5" i="8" l="1"/>
  <c r="F6" i="8" l="1"/>
  <c r="D17" i="7" s="1"/>
  <c r="F39" i="5" l="1"/>
  <c r="F40" i="5" s="1"/>
  <c r="F5" i="1" l="1"/>
  <c r="F6" i="1" s="1"/>
  <c r="D4" i="5" l="1"/>
  <c r="F17" i="1"/>
  <c r="F16" i="1"/>
  <c r="F18" i="1"/>
  <c r="D28" i="5" l="1"/>
  <c r="D14" i="5"/>
  <c r="D10" i="5"/>
  <c r="D30" i="5" l="1"/>
  <c r="F30" i="5" s="1"/>
  <c r="D29" i="5"/>
  <c r="F29" i="5" s="1"/>
  <c r="F36" i="5"/>
  <c r="F34" i="5"/>
  <c r="F31" i="5"/>
  <c r="F28" i="5"/>
  <c r="F25" i="5"/>
  <c r="F24" i="5"/>
  <c r="F23" i="5"/>
  <c r="F20" i="5"/>
  <c r="F19" i="5"/>
  <c r="F18" i="5"/>
  <c r="F17" i="5"/>
  <c r="F14" i="5"/>
  <c r="F13" i="5"/>
  <c r="F10" i="5"/>
  <c r="F9" i="5"/>
  <c r="F8" i="5"/>
  <c r="F7" i="5"/>
  <c r="F4" i="5"/>
  <c r="F5" i="5" s="1"/>
  <c r="F37" i="5" l="1"/>
  <c r="F26" i="5"/>
  <c r="F15" i="5"/>
  <c r="F32" i="5"/>
  <c r="F21" i="5"/>
  <c r="F11" i="5"/>
  <c r="D9" i="1"/>
  <c r="F41" i="5" l="1"/>
  <c r="D14" i="7" s="1"/>
  <c r="F26" i="1"/>
  <c r="F23" i="1"/>
  <c r="F22" i="1"/>
  <c r="F19" i="1"/>
  <c r="F20" i="1" s="1"/>
  <c r="F13" i="1"/>
  <c r="F12" i="1"/>
  <c r="F10" i="1"/>
  <c r="F9" i="1"/>
  <c r="F8" i="1"/>
  <c r="F14" i="1" l="1"/>
  <c r="F28" i="1" s="1"/>
  <c r="F24" i="1"/>
  <c r="F27" i="1"/>
  <c r="D11" i="7" l="1"/>
  <c r="D22" i="7" s="1"/>
</calcChain>
</file>

<file path=xl/sharedStrings.xml><?xml version="1.0" encoding="utf-8"?>
<sst xmlns="http://schemas.openxmlformats.org/spreadsheetml/2006/main" count="165" uniqueCount="111">
  <si>
    <t>Item No.</t>
  </si>
  <si>
    <t xml:space="preserve">Description </t>
  </si>
  <si>
    <t>Unit</t>
  </si>
  <si>
    <t>Unit Cost</t>
  </si>
  <si>
    <t xml:space="preserve">Quantity </t>
  </si>
  <si>
    <t xml:space="preserve">Total Price </t>
  </si>
  <si>
    <t>1)</t>
  </si>
  <si>
    <r>
      <t>M</t>
    </r>
    <r>
      <rPr>
        <vertAlign val="superscript"/>
        <sz val="10"/>
        <rFont val="Arial"/>
        <family val="2"/>
      </rPr>
      <t>3</t>
    </r>
  </si>
  <si>
    <t>2)</t>
  </si>
  <si>
    <t>FLOOR  CONSTRUCTION</t>
  </si>
  <si>
    <t>3)</t>
  </si>
  <si>
    <t>WALL  CONSTRUCTION</t>
  </si>
  <si>
    <r>
      <t>M</t>
    </r>
    <r>
      <rPr>
        <vertAlign val="superscript"/>
        <sz val="10"/>
        <rFont val="Arial"/>
        <family val="2"/>
      </rPr>
      <t>2</t>
    </r>
  </si>
  <si>
    <t>N0</t>
  </si>
  <si>
    <t>4)</t>
  </si>
  <si>
    <t>ROOF  CONSTRUCTION</t>
  </si>
  <si>
    <t>5)</t>
  </si>
  <si>
    <t>PLASTERING &amp; PAINTING</t>
  </si>
  <si>
    <t>6)</t>
  </si>
  <si>
    <t>DOORS &amp; WINDOWS</t>
  </si>
  <si>
    <t>SITE CLEARANCE</t>
  </si>
  <si>
    <t>FOUNDATION WORKS</t>
  </si>
  <si>
    <t>Construction of R.C.  Foundation level ring beam (40 x 20) cm  1:2:3  ratio with 4 nos 12mm y-bars and 20cm c/c staffs ).(100*0.4*0.2)</t>
  </si>
  <si>
    <t>Grand Total</t>
  </si>
  <si>
    <t>S/ No.</t>
  </si>
  <si>
    <t>Hack and demolish existing floor finishes on including cement/sand screed and cart away debris</t>
  </si>
  <si>
    <t>20 mm bed finished to receive Non-slip ceramic  floor  tiles (m.s)</t>
  </si>
  <si>
    <t>300X300 x 8 mm thick coloured Ceramic Tiles laid to pattern and shape</t>
  </si>
  <si>
    <t>100 x 20 mm skirting</t>
  </si>
  <si>
    <t>Clean the walls with a sponge, water and mild detergent. Provide and apply to all internal walls white washing</t>
  </si>
  <si>
    <t>Apply texured wallpaper paint to all internall walls, they style and shape of texture must be apporved by the Architect engineer</t>
  </si>
  <si>
    <t>Foundation trench excavations dug with manpower using hand tools;40cm wide and 1m deep (100*0.5*.8)</t>
  </si>
  <si>
    <t>Sub-total for site preparation</t>
  </si>
  <si>
    <t>Clear the site from debris, Scrap Metals,trees and loose materials,garbages &amp; levelling all over the yard after the finishing  works|(12*11)</t>
  </si>
  <si>
    <r>
      <t>M</t>
    </r>
    <r>
      <rPr>
        <vertAlign val="superscript"/>
        <sz val="11"/>
        <rFont val="Arial"/>
        <family val="2"/>
      </rPr>
      <t>3</t>
    </r>
  </si>
  <si>
    <t>Sub-total for Floor finishing</t>
  </si>
  <si>
    <t>Sub-total for Roofing</t>
  </si>
  <si>
    <t>Sub-total for painting</t>
  </si>
  <si>
    <t>BOQ for Rehab of 9 offices and 1 hall</t>
  </si>
  <si>
    <t>Ls</t>
  </si>
  <si>
    <t>BOQ for Construction of 3 new offices and Hall</t>
  </si>
  <si>
    <t>M</t>
  </si>
  <si>
    <t>Lay at the bottom of excavated trenches 100mm of blinding PCC (83*0.10*0.5)</t>
  </si>
  <si>
    <t>Construction of 20 cm thick Cement block wall with 1:3 cement/sand morta</t>
  </si>
  <si>
    <t>Supply and fix box profile iron corrugated sheets gauge #28, with timber roof trusses c/c 1.5m. All the roof trusses should be anchored with 6 mm dia. bars in the concrete roof lintel. Roof purlins at gable ends should be anchored with 6 mm dia. bars,  flat metal sheet should be anchored where trusses and purlins meet.</t>
  </si>
  <si>
    <t>Fixing 4mm laminated ceiling board completed with 50x50cm ceiling joists c/c 60 cm</t>
  </si>
  <si>
    <t>Fascia board 20cm</t>
  </si>
  <si>
    <t>Internal  and external walls plastering 20mm thick mortar ratio 1:3</t>
  </si>
  <si>
    <t>Provide and apply to all external and internal walls white washing</t>
  </si>
  <si>
    <t xml:space="preserve">painting internal and external walls with emulsion painting. </t>
  </si>
  <si>
    <t>Apply two coat of gloss paint on fascia board</t>
  </si>
  <si>
    <t>Electrical services</t>
  </si>
  <si>
    <t>Lm</t>
  </si>
  <si>
    <t>Supply and install all electrical services</t>
  </si>
  <si>
    <r>
      <t xml:space="preserve">Carefully remove damaged ceiling section and cart away the arising debris make good disturbed surfaces to receive new ceiling </t>
    </r>
    <r>
      <rPr>
        <b/>
        <sz val="10"/>
        <rFont val="Arial"/>
        <family val="2"/>
      </rPr>
      <t>for all 9 offices including passages</t>
    </r>
  </si>
  <si>
    <t xml:space="preserve"> PAINTING WORKS ( only 9 offices)</t>
  </si>
  <si>
    <t xml:space="preserve"> WINDOWS ( only office 8 )</t>
  </si>
  <si>
    <t>7)</t>
  </si>
  <si>
    <t>8)</t>
  </si>
  <si>
    <t>Sub-total for demolishing works</t>
  </si>
  <si>
    <t>Sub-total for windows</t>
  </si>
  <si>
    <t>Construction of 50 cm foundation stone wall. all joints between stones should be filled with 1:4 cement/sand mortar. Minimum height of the foundation wall from the Ground level is 40cm. (83*0.4*1.4)</t>
  </si>
  <si>
    <t>50 cm thick well compacted hardcore fill(132*0.5)</t>
  </si>
  <si>
    <t>40 mm Cement and sand screed flooring including door steps smoothly trowel finished (132*0.04)</t>
  </si>
  <si>
    <t>ITEM NO.</t>
  </si>
  <si>
    <t>DESCRIPTION</t>
  </si>
  <si>
    <t>PAGE</t>
  </si>
  <si>
    <t>AMOUNT (US$)</t>
  </si>
  <si>
    <t>GRAND SUMMARY</t>
  </si>
  <si>
    <t>TOTAL AMOUNT CARRIED TO FORM OF TENDER</t>
  </si>
  <si>
    <t>US$</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</si>
  <si>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</si>
  <si>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</si>
  <si>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</si>
  <si>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</si>
  <si>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</si>
  <si>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</si>
  <si>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</si>
  <si>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</si>
  <si>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</si>
  <si>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SECTION 1: REHABILITATION OF 9 OFFICES AND HALL</t>
  </si>
  <si>
    <t>SECTION 2: CONSTRUCTION OF NEW OFFICES</t>
  </si>
  <si>
    <t>SECTION 3: ELEVATED WATER TANK</t>
  </si>
  <si>
    <t>PROPOSED REHABILITATION AND CONSTRUCTION OF BOSASO LOCAL GOVERNMENT OFFICES</t>
  </si>
  <si>
    <t>1/1</t>
  </si>
  <si>
    <t>2/2</t>
  </si>
  <si>
    <t>3/3</t>
  </si>
  <si>
    <t>BOQ for Construction Of elevated tank</t>
  </si>
  <si>
    <t>Lumpsum</t>
  </si>
  <si>
    <t>Pre-construction work, mobilisation activities, excavation, compaction, concrete works, superstructure, walls - hollow blocks of 1500m height, including plastering and painting, internal and external finishing, piping works including fittings, exactly as per the design drawings and the specifications, descriptions on the design drawings.</t>
  </si>
  <si>
    <t>Sub-total for Elevated water tank</t>
  </si>
  <si>
    <t>GRAND TOTAL</t>
  </si>
  <si>
    <t>Supply and install aluminium casement windows complete with  opening accessories and permanent vents for the full width of window as detailed including cuMBng and 4mm thick toughened glazing fixing lugs to wood frame and pointing all round frames (1000x1200mm)</t>
  </si>
  <si>
    <t>FLOOR  FINISHING ( 9 offices )</t>
  </si>
  <si>
    <t>DEMOLISHING WORKS</t>
  </si>
  <si>
    <t>CEMENT AND SAND (1:3) SCREED, BACKING, BEDS ETC. (Only 9 offices)</t>
  </si>
  <si>
    <t xml:space="preserve"> NON-SLIP CERAMIC FLOOR TILE- (Only 9 offices)</t>
  </si>
  <si>
    <t>ROOFING AND CEILING FINISHING</t>
  </si>
  <si>
    <t>Elevated water Tank</t>
  </si>
  <si>
    <r>
      <t xml:space="preserve">The cost bid for the </t>
    </r>
    <r>
      <rPr>
        <b/>
        <u/>
        <sz val="15"/>
        <rFont val="Calibri"/>
        <family val="2"/>
        <scheme val="minor"/>
      </rPr>
      <t>Elevated water tank</t>
    </r>
    <r>
      <rPr>
        <b/>
        <sz val="15"/>
        <rFont val="Calibri"/>
        <family val="2"/>
        <scheme val="minor"/>
      </rPr>
      <t xml:space="preserve"> should be a lumpsum to meet the technical description presented below of the design drawings, and include all  preparation, construction, finishing components :</t>
    </r>
  </si>
  <si>
    <t>Supply and install aluminium casement windows complete with  opening accessories and permanent vents for the full width of window as detailed including cuMBng and 4mm thick toughened glazing fixing lugs to wood frame and pointing all round frames (1500x1200mm)</t>
  </si>
  <si>
    <t>Ditto: (1200x2100)mm</t>
  </si>
  <si>
    <t>Supply and install regular wooden hardwood imported doors  (900x 2100) mm for all offcies, hard wood lipped all round, complete and painted (internal) with locks, hinges and painting.</t>
  </si>
  <si>
    <t>Provide and install RC veranda colomns @ 2.5m c/c.(0.2*0.2*2.9*3)</t>
  </si>
  <si>
    <t>Construction of lintel beam with 20*20 cm R.C continues lintels with 4 nos 12mm y-bars and 6mm dia sterrup 20cm c/c through out offices and veranda.(83*0.2*0.2)</t>
  </si>
  <si>
    <t>Construction of  roof level tie beam with 20*20 cm R.C continues lintels with 4 nos 12mm y-bars and 6mm dia sterrup 20cm c/c through out offices and veranda.(83*0.2*0.2)</t>
  </si>
  <si>
    <r>
      <t>M</t>
    </r>
    <r>
      <rPr>
        <vertAlign val="superscript"/>
        <sz val="11"/>
        <color theme="1"/>
        <rFont val="Arial"/>
        <family val="2"/>
      </rPr>
      <t>2</t>
    </r>
  </si>
  <si>
    <r>
      <t xml:space="preserve">Hack and demolish to remove the existing beams in </t>
    </r>
    <r>
      <rPr>
        <b/>
        <sz val="11"/>
        <rFont val="Arial"/>
        <family val="2"/>
      </rPr>
      <t>office 9</t>
    </r>
    <r>
      <rPr>
        <sz val="11"/>
        <rFont val="Arial"/>
        <family val="2"/>
      </rPr>
      <t xml:space="preserve"> also carefully deprive the plastic tanks obove the beams in to the new elevated water tank</t>
    </r>
  </si>
  <si>
    <r>
      <t>Carefully remove the existing roof cover</t>
    </r>
    <r>
      <rPr>
        <b/>
        <sz val="11"/>
        <color theme="1"/>
        <rFont val="Arial"/>
        <family val="2"/>
      </rPr>
      <t xml:space="preserve"> </t>
    </r>
    <r>
      <rPr>
        <sz val="11"/>
        <color theme="1"/>
        <rFont val="Arial"/>
        <family val="2"/>
      </rPr>
      <t>of the main</t>
    </r>
    <r>
      <rPr>
        <b/>
        <sz val="11"/>
        <color theme="1"/>
        <rFont val="Arial"/>
        <family val="2"/>
      </rPr>
      <t xml:space="preserve"> (Hall)</t>
    </r>
    <r>
      <rPr>
        <sz val="11"/>
        <color theme="1"/>
        <rFont val="Arial"/>
        <family val="2"/>
      </rPr>
      <t xml:space="preserve"> section</t>
    </r>
    <r>
      <rPr>
        <b/>
        <sz val="11"/>
        <color theme="1"/>
        <rFont val="Arial"/>
        <family val="2"/>
      </rPr>
      <t xml:space="preserve"> </t>
    </r>
    <r>
      <rPr>
        <sz val="11"/>
        <color theme="1"/>
        <rFont val="Arial"/>
        <family val="2"/>
      </rPr>
      <t>including  fascia board, gutter and downpipes and any damaged trusses and purlins, cart away debris make good disturbed surface to receive a new roof</t>
    </r>
  </si>
  <si>
    <r>
      <t xml:space="preserve">Provide and install clay roof tiled 76:79 sheets as manufactured by Mabati Rolling Mills Ltd or other equal &amp; approved, including selfdrilling screws fixed to existing timber purlins of rafters </t>
    </r>
    <r>
      <rPr>
        <b/>
        <sz val="11"/>
        <color theme="1"/>
        <rFont val="Arial"/>
        <family val="2"/>
      </rPr>
      <t>for hall only</t>
    </r>
  </si>
  <si>
    <r>
      <t xml:space="preserve">Fixing 4mm laminated ceiling board completed with 50x50cm ceiling joists c/c 60 cm for all </t>
    </r>
    <r>
      <rPr>
        <b/>
        <sz val="11"/>
        <rFont val="Arial"/>
        <family val="2"/>
      </rPr>
      <t>9 offices including passages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</si>
</sst>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_);_(* \(#,##0.0\);_(* &quot;-&quot;??_);_(@_)"/>
  </numFmts>
  <fonts count="33" x14ac:knownFonts="1">
    <font>
      <sz val="11"/>
      <color theme="1"/>
      <name val="Calibri"/>
      <family val="2"/>
      <scheme val="minor"/>
    </font>
    <font>
      <sz val="11"/>
      <color theme="1"/>
      <name val="Calibri"/>
      <family val="2"/>
      <scheme val="minor"/>
    </font>
    <font>
      <b/>
      <sz val="10"/>
      <name val="Arial"/>
      <family val="2"/>
    </font>
    <font>
      <sz val="10"/>
      <name val="Arial"/>
      <family val="2"/>
    </font>
    <font>
      <vertAlign val="superscript"/>
      <sz val="10"/>
      <name val="Arial"/>
      <family val="2"/>
    </font>
    <font>
      <b/>
      <sz val="11"/>
      <name val="Arial"/>
      <family val="2"/>
    </font>
    <font>
      <sz val="11"/>
      <name val="Arial"/>
      <family val="2"/>
    </font>
    <font>
      <b/>
      <sz val="11"/>
      <color theme="1"/>
      <name val="Calibri"/>
      <family val="2"/>
      <scheme val="minor"/>
    </font>
    <font>
      <sz val="12"/>
      <color theme="1"/>
      <name val="Calibri"/>
      <family val="2"/>
      <scheme val="minor"/>
    </font>
    <font>
      <b/>
      <sz val="16"/>
      <color theme="1"/>
      <name val="Calibri"/>
      <family val="2"/>
      <scheme val="minor"/>
    </font>
    <font>
      <sz val="10"/>
      <color theme="1"/>
      <name val="Arial"/>
      <family val="2"/>
    </font>
    <font>
      <vertAlign val="superscript"/>
      <sz val="11"/>
      <name val="Arial"/>
      <family val="2"/>
    </font>
    <font>
      <b/>
      <sz val="12"/>
      <name val="Arial"/>
      <family val="2"/>
    </font>
    <font>
      <b/>
      <sz val="12"/>
      <name val="Tahoma"/>
      <family val="2"/>
    </font>
    <font>
      <sz val="12"/>
      <name val="Tahoma"/>
      <family val="2"/>
    </font>
    <font>
      <b/>
      <u/>
      <sz val="12"/>
      <name val="Tahoma"/>
      <family val="2"/>
    </font>
    <font>
      <sz val="16"/>
      <color theme="1"/>
      <name val="Calibri"/>
      <family val="2"/>
      <scheme val="minor"/>
    </font>
    <font>
      <b/>
      <sz val="18"/>
      <color theme="1"/>
      <name val="Calibri"/>
      <family val="2"/>
      <scheme val="minor"/>
    </font>
    <font>
      <b/>
      <sz val="16"/>
      <name val="Calibri"/>
      <family val="2"/>
      <scheme val="minor"/>
    </font>
    <font>
      <sz val="15"/>
      <color theme="1"/>
      <name val="Calibri"/>
      <family val="2"/>
      <scheme val="minor"/>
    </font>
    <font>
      <b/>
      <sz val="15"/>
      <name val="Calibri"/>
      <family val="2"/>
      <scheme val="minor"/>
    </font>
    <font>
      <sz val="15"/>
      <name val="Calibri"/>
      <family val="2"/>
      <scheme val="minor"/>
    </font>
    <font>
      <b/>
      <u/>
      <sz val="15"/>
      <name val="Calibri"/>
      <family val="2"/>
      <scheme val="minor"/>
    </font>
    <font>
      <b/>
      <sz val="16"/>
      <color theme="1"/>
      <name val="Arial"/>
      <family val="2"/>
    </font>
    <font>
      <sz val="11"/>
      <color theme="1"/>
      <name val="Arial"/>
      <family val="2"/>
    </font>
    <font>
      <sz val="16"/>
      <color theme="1"/>
      <name val="Arial"/>
      <family val="2"/>
    </font>
    <font>
      <b/>
      <sz val="11"/>
      <color theme="1"/>
      <name val="Arial"/>
      <family val="2"/>
    </font>
    <font>
      <vertAlign val="superscript"/>
      <sz val="11"/>
      <color theme="1"/>
      <name val="Arial"/>
      <family val="2"/>
    </font>
    <font>
      <sz val="12"/>
      <color theme="1"/>
      <name val="Arial"/>
      <family val="2"/>
    </font>
    <font>
      <b/>
      <sz val="12"/>
      <color theme="1"/>
      <name val="Arial"/>
      <family val="2"/>
    </font>
    <font>
      <b/>
      <sz val="18"/>
      <color theme="1"/>
      <name val="Arial"/>
      <family val="2"/>
    </font>
    <font>
      <sz val="18"/>
      <color theme="1"/>
      <name val="Arial"/>
      <family val="2"/>
    </font>
    <font>
      <b/>
      <sz val="16"/>
      <name val="Arial"/>
      <family val="2"/>
    </font>
  </fonts>
  <fills count="10">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43" fontId="3" fillId="0" borderId="0" applyFont="0" applyFill="0" applyBorder="0" applyAlignment="0" applyProtection="0"/>
  </cellStyleXfs>
  <cellXfs count="140">
    <xf numFmtId="0" fontId="0" fillId="0" borderId="0" xfId="0"/>
    <xf numFmtId="0" fontId="2" fillId="0" borderId="1" xfId="0" applyFont="1" applyBorder="1" applyAlignment="1" applyProtection="1">
      <alignment vertical="top" wrapText="1"/>
      <protection locked="0"/>
    </xf>
    <xf numFmtId="164" fontId="3" fillId="2" borderId="1" xfId="1"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top" wrapText="1"/>
      <protection locked="0"/>
    </xf>
    <xf numFmtId="0" fontId="2"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lignment vertical="center"/>
    </xf>
    <xf numFmtId="0" fontId="0" fillId="0" borderId="1" xfId="0" applyBorder="1" applyAlignment="1">
      <alignment horizontal="center" vertical="center"/>
    </xf>
    <xf numFmtId="4" fontId="0" fillId="0" borderId="0" xfId="0" applyNumberFormat="1"/>
    <xf numFmtId="0" fontId="2" fillId="0" borderId="1" xfId="0" applyFont="1" applyBorder="1" applyAlignment="1" applyProtection="1">
      <alignment wrapText="1"/>
      <protection locked="0"/>
    </xf>
    <xf numFmtId="0" fontId="2" fillId="8" borderId="1" xfId="0" applyFont="1" applyFill="1" applyBorder="1" applyAlignment="1" applyProtection="1">
      <protection locked="0"/>
    </xf>
    <xf numFmtId="0" fontId="2" fillId="8" borderId="1" xfId="0" applyFont="1" applyFill="1" applyBorder="1" applyAlignment="1" applyProtection="1">
      <alignment horizontal="left" wrapText="1"/>
      <protection locked="0"/>
    </xf>
    <xf numFmtId="0" fontId="3" fillId="7" borderId="1" xfId="0" applyFont="1" applyFill="1" applyBorder="1" applyAlignment="1" applyProtection="1">
      <alignment wrapText="1"/>
      <protection locked="0"/>
    </xf>
    <xf numFmtId="0" fontId="2" fillId="7"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7" fillId="8" borderId="1" xfId="0" applyFont="1" applyFill="1" applyBorder="1" applyAlignment="1">
      <alignment horizontal="center" vertical="center" wrapText="1"/>
    </xf>
    <xf numFmtId="0" fontId="6" fillId="0" borderId="1" xfId="0" applyFont="1" applyBorder="1" applyAlignment="1" applyProtection="1">
      <alignment vertical="center" wrapText="1"/>
      <protection locked="0"/>
    </xf>
    <xf numFmtId="0" fontId="0" fillId="0" borderId="1" xfId="0" applyBorder="1" applyAlignment="1">
      <alignment horizontal="right" vertical="center"/>
    </xf>
    <xf numFmtId="0" fontId="6" fillId="2"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0" fillId="0" borderId="0" xfId="0" applyAlignment="1">
      <alignment horizontal="center"/>
    </xf>
    <xf numFmtId="164" fontId="3" fillId="2" borderId="1" xfId="1" applyNumberFormat="1" applyFont="1" applyFill="1" applyBorder="1" applyAlignment="1" applyProtection="1">
      <alignment horizontal="center" vertical="center" wrapText="1"/>
      <protection locked="0"/>
    </xf>
    <xf numFmtId="164" fontId="3" fillId="2" borderId="1" xfId="1" applyNumberFormat="1" applyFont="1" applyFill="1" applyBorder="1" applyAlignment="1" applyProtection="1">
      <alignment horizontal="center" vertical="center"/>
      <protection locked="0"/>
    </xf>
    <xf numFmtId="165" fontId="10" fillId="6" borderId="1" xfId="1" applyNumberFormat="1"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64" fontId="8" fillId="6" borderId="1" xfId="1" applyFont="1" applyFill="1" applyBorder="1" applyAlignment="1">
      <alignment vertical="center"/>
    </xf>
    <xf numFmtId="0" fontId="3" fillId="0" borderId="1" xfId="0" applyFont="1" applyBorder="1" applyAlignment="1" applyProtection="1">
      <alignment vertical="top"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4" fontId="13" fillId="0" borderId="1" xfId="0" applyNumberFormat="1" applyFont="1" applyFill="1" applyBorder="1" applyAlignment="1">
      <alignment horizontal="center" vertical="center" wrapText="1"/>
    </xf>
    <xf numFmtId="0" fontId="14" fillId="0" borderId="0" xfId="0" applyFont="1" applyFill="1"/>
    <xf numFmtId="0" fontId="14" fillId="0" borderId="2" xfId="0" applyFont="1" applyBorder="1" applyAlignment="1">
      <alignment horizontal="center"/>
    </xf>
    <xf numFmtId="0" fontId="14" fillId="0" borderId="2" xfId="0" applyFont="1" applyBorder="1" applyAlignment="1">
      <alignment horizontal="left" indent="1"/>
    </xf>
    <xf numFmtId="1" fontId="14" fillId="0" borderId="2" xfId="0" applyNumberFormat="1" applyFont="1" applyBorder="1" applyAlignment="1">
      <alignment horizontal="center"/>
    </xf>
    <xf numFmtId="43" fontId="14" fillId="0" borderId="8" xfId="2" applyNumberFormat="1" applyFont="1" applyBorder="1" applyAlignment="1">
      <alignment horizontal="center"/>
    </xf>
    <xf numFmtId="0" fontId="14" fillId="0" borderId="0" xfId="0" applyFont="1"/>
    <xf numFmtId="0" fontId="15" fillId="0" borderId="0" xfId="0" applyFont="1" applyFill="1" applyBorder="1" applyAlignment="1">
      <alignment horizontal="left" indent="1"/>
    </xf>
    <xf numFmtId="0" fontId="14" fillId="0" borderId="8" xfId="0" applyFont="1" applyBorder="1" applyAlignment="1">
      <alignment horizontal="center"/>
    </xf>
    <xf numFmtId="1" fontId="14" fillId="0" borderId="8" xfId="0" applyNumberFormat="1" applyFont="1" applyBorder="1" applyAlignment="1">
      <alignment horizontal="center"/>
    </xf>
    <xf numFmtId="4" fontId="15" fillId="0" borderId="8" xfId="0" applyNumberFormat="1" applyFont="1" applyBorder="1" applyAlignment="1">
      <alignment horizontal="left" indent="1"/>
    </xf>
    <xf numFmtId="0" fontId="15" fillId="0" borderId="8" xfId="0" applyFont="1" applyBorder="1" applyAlignment="1">
      <alignment horizontal="left" indent="1"/>
    </xf>
    <xf numFmtId="1" fontId="15" fillId="0" borderId="8" xfId="0" applyNumberFormat="1" applyFont="1" applyBorder="1" applyAlignment="1">
      <alignment horizontal="center"/>
    </xf>
    <xf numFmtId="0" fontId="14" fillId="0" borderId="8" xfId="0" applyFont="1" applyBorder="1" applyAlignment="1">
      <alignment horizontal="left" indent="1"/>
    </xf>
    <xf numFmtId="49" fontId="14" fillId="0" borderId="8" xfId="0" quotePrefix="1" applyNumberFormat="1" applyFont="1" applyBorder="1" applyAlignment="1">
      <alignment horizontal="center"/>
    </xf>
    <xf numFmtId="49" fontId="14" fillId="0" borderId="8" xfId="0" applyNumberFormat="1" applyFont="1" applyBorder="1" applyAlignment="1">
      <alignment horizontal="center"/>
    </xf>
    <xf numFmtId="43" fontId="14" fillId="0" borderId="0" xfId="0" applyNumberFormat="1" applyFont="1"/>
    <xf numFmtId="0" fontId="14" fillId="0" borderId="0" xfId="0" applyFont="1" applyBorder="1" applyAlignment="1">
      <alignment horizontal="left" indent="1"/>
    </xf>
    <xf numFmtId="164" fontId="14" fillId="0" borderId="0" xfId="1" applyFont="1"/>
    <xf numFmtId="164" fontId="14" fillId="0" borderId="0" xfId="0" applyNumberFormat="1" applyFont="1"/>
    <xf numFmtId="43" fontId="14" fillId="0" borderId="2" xfId="2" applyNumberFormat="1" applyFont="1" applyBorder="1" applyAlignment="1">
      <alignment horizontal="center"/>
    </xf>
    <xf numFmtId="0" fontId="13" fillId="0" borderId="8" xfId="0" applyFont="1" applyBorder="1" applyAlignment="1">
      <alignment horizontal="left" indent="1"/>
    </xf>
    <xf numFmtId="1" fontId="13" fillId="0" borderId="8" xfId="0" applyNumberFormat="1" applyFont="1" applyBorder="1" applyAlignment="1">
      <alignment horizontal="center"/>
    </xf>
    <xf numFmtId="43" fontId="13" fillId="0" borderId="8" xfId="2" applyNumberFormat="1" applyFont="1" applyBorder="1" applyAlignment="1">
      <alignment horizontal="center"/>
    </xf>
    <xf numFmtId="43" fontId="14" fillId="0" borderId="9" xfId="2" applyNumberFormat="1" applyFont="1" applyBorder="1" applyAlignment="1">
      <alignment horizontal="center"/>
    </xf>
    <xf numFmtId="0" fontId="14" fillId="0" borderId="10" xfId="0" applyFont="1" applyBorder="1" applyAlignment="1">
      <alignment horizontal="left" indent="1"/>
    </xf>
    <xf numFmtId="1" fontId="14" fillId="0" borderId="10" xfId="0" applyNumberFormat="1" applyFont="1" applyBorder="1" applyAlignment="1">
      <alignment horizontal="center"/>
    </xf>
    <xf numFmtId="43" fontId="14" fillId="0" borderId="10" xfId="2" applyNumberFormat="1" applyFont="1" applyBorder="1" applyAlignment="1">
      <alignment horizontal="center"/>
    </xf>
    <xf numFmtId="0" fontId="14" fillId="0" borderId="0" xfId="0" applyFont="1" applyBorder="1"/>
    <xf numFmtId="0" fontId="14" fillId="0" borderId="8" xfId="0" applyFont="1" applyBorder="1"/>
    <xf numFmtId="164" fontId="14" fillId="0" borderId="0" xfId="0" applyNumberFormat="1" applyFont="1" applyBorder="1"/>
    <xf numFmtId="43" fontId="14" fillId="0" borderId="8" xfId="0" applyNumberFormat="1" applyFont="1" applyBorder="1"/>
    <xf numFmtId="4" fontId="14" fillId="0" borderId="8" xfId="0" applyNumberFormat="1" applyFont="1" applyBorder="1"/>
    <xf numFmtId="0" fontId="14" fillId="0" borderId="10" xfId="0" applyFont="1" applyBorder="1" applyAlignment="1">
      <alignment horizontal="center"/>
    </xf>
    <xf numFmtId="0" fontId="14" fillId="0" borderId="0" xfId="0" applyFont="1" applyBorder="1" applyAlignment="1">
      <alignment horizontal="center"/>
    </xf>
    <xf numFmtId="1" fontId="14" fillId="0" borderId="0" xfId="0" applyNumberFormat="1" applyFont="1" applyBorder="1" applyAlignment="1">
      <alignment horizontal="center"/>
    </xf>
    <xf numFmtId="43" fontId="14" fillId="0" borderId="0" xfId="2" applyNumberFormat="1" applyFont="1" applyBorder="1" applyAlignment="1">
      <alignment horizontal="center"/>
    </xf>
    <xf numFmtId="0" fontId="15" fillId="0" borderId="0" xfId="0" applyFont="1" applyFill="1" applyBorder="1" applyAlignment="1">
      <alignment horizontal="center" wrapText="1"/>
    </xf>
    <xf numFmtId="0" fontId="17" fillId="3" borderId="2" xfId="0" applyFont="1" applyFill="1" applyBorder="1" applyAlignment="1">
      <alignment horizontal="center" vertic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4" fontId="18" fillId="4" borderId="1" xfId="0" applyNumberFormat="1" applyFont="1" applyFill="1" applyBorder="1" applyAlignment="1" applyProtection="1">
      <alignment vertical="center"/>
      <protection locked="0"/>
    </xf>
    <xf numFmtId="0" fontId="19" fillId="0" borderId="1" xfId="0" applyFont="1" applyBorder="1" applyAlignment="1">
      <alignment horizontal="center" vertical="center"/>
    </xf>
    <xf numFmtId="0" fontId="2" fillId="0" borderId="3" xfId="0" applyFont="1" applyBorder="1" applyAlignment="1" applyProtection="1">
      <alignment horizontal="center" vertical="top" wrapText="1"/>
      <protection locked="0"/>
    </xf>
    <xf numFmtId="0" fontId="9" fillId="3" borderId="2" xfId="0" applyFont="1" applyFill="1" applyBorder="1" applyAlignment="1">
      <alignment horizontal="center" vertical="center"/>
    </xf>
    <xf numFmtId="0" fontId="16" fillId="0" borderId="0" xfId="0" applyFont="1"/>
    <xf numFmtId="0" fontId="8" fillId="0" borderId="0" xfId="0" applyFont="1"/>
    <xf numFmtId="0" fontId="9" fillId="3" borderId="1" xfId="0" applyFont="1" applyFill="1" applyBorder="1" applyAlignment="1">
      <alignment horizontal="center" vertical="center"/>
    </xf>
    <xf numFmtId="0" fontId="12" fillId="8" borderId="1" xfId="0" applyFont="1" applyFill="1" applyBorder="1" applyAlignment="1" applyProtection="1">
      <alignment horizontal="left" wrapText="1"/>
      <protection locked="0"/>
    </xf>
    <xf numFmtId="0" fontId="20" fillId="0" borderId="1"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165" fontId="19" fillId="0" borderId="1" xfId="1" applyNumberFormat="1" applyFont="1" applyBorder="1" applyAlignment="1" applyProtection="1">
      <alignment horizontal="center" vertical="center" wrapText="1"/>
      <protection locked="0"/>
    </xf>
    <xf numFmtId="4" fontId="19" fillId="0" borderId="1" xfId="0" applyNumberFormat="1" applyFont="1" applyBorder="1" applyAlignment="1" applyProtection="1">
      <alignment vertical="center" wrapText="1"/>
    </xf>
    <xf numFmtId="4" fontId="21" fillId="0" borderId="1" xfId="0" applyNumberFormat="1" applyFont="1" applyFill="1" applyBorder="1" applyAlignment="1" applyProtection="1">
      <alignment vertical="center" wrapText="1"/>
      <protection locked="0"/>
    </xf>
    <xf numFmtId="4" fontId="6" fillId="0" borderId="1" xfId="0" applyNumberFormat="1" applyFont="1" applyFill="1" applyBorder="1" applyAlignment="1" applyProtection="1">
      <alignment vertical="center" wrapText="1"/>
      <protection locked="0"/>
    </xf>
    <xf numFmtId="0" fontId="24" fillId="0" borderId="0" xfId="0" applyFont="1"/>
    <xf numFmtId="0" fontId="23" fillId="3" borderId="2" xfId="0" applyFont="1" applyFill="1" applyBorder="1" applyAlignment="1">
      <alignment horizontal="center" vertical="center"/>
    </xf>
    <xf numFmtId="0" fontId="25" fillId="0" borderId="0" xfId="0" applyFont="1"/>
    <xf numFmtId="0" fontId="26" fillId="8" borderId="1"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1" xfId="0" applyFont="1" applyBorder="1" applyAlignment="1">
      <alignment horizontal="center" vertical="center"/>
    </xf>
    <xf numFmtId="4" fontId="24" fillId="2" borderId="1" xfId="0" applyNumberFormat="1" applyFont="1" applyFill="1" applyBorder="1" applyAlignment="1" applyProtection="1">
      <alignment vertical="center" wrapText="1"/>
      <protection locked="0"/>
    </xf>
    <xf numFmtId="164" fontId="28" fillId="6" borderId="1" xfId="1" applyFont="1" applyFill="1" applyBorder="1" applyAlignment="1">
      <alignment vertical="center"/>
    </xf>
    <xf numFmtId="0" fontId="24" fillId="0" borderId="0" xfId="0" applyFont="1" applyAlignment="1">
      <alignment vertical="center"/>
    </xf>
    <xf numFmtId="164" fontId="5" fillId="4" borderId="5" xfId="0" applyNumberFormat="1" applyFont="1" applyFill="1" applyBorder="1" applyAlignment="1" applyProtection="1">
      <alignment vertical="center"/>
      <protection locked="0"/>
    </xf>
    <xf numFmtId="0" fontId="24" fillId="2" borderId="1" xfId="0" applyFont="1" applyFill="1" applyBorder="1" applyAlignment="1" applyProtection="1">
      <alignment horizontal="center" vertical="center" wrapText="1"/>
      <protection locked="0"/>
    </xf>
    <xf numFmtId="4" fontId="24" fillId="0" borderId="1" xfId="0" applyNumberFormat="1" applyFont="1" applyBorder="1" applyAlignment="1" applyProtection="1">
      <alignment vertical="center" wrapText="1"/>
    </xf>
    <xf numFmtId="0" fontId="24" fillId="0" borderId="1" xfId="0" applyFont="1" applyFill="1" applyBorder="1" applyAlignment="1" applyProtection="1">
      <alignment horizontal="center" vertical="center" wrapText="1"/>
      <protection locked="0"/>
    </xf>
    <xf numFmtId="164" fontId="24" fillId="0" borderId="1" xfId="1" applyNumberFormat="1" applyFont="1" applyFill="1" applyBorder="1" applyAlignment="1" applyProtection="1">
      <alignment horizontal="center" vertical="center" wrapText="1"/>
      <protection locked="0"/>
    </xf>
    <xf numFmtId="4" fontId="24" fillId="0" borderId="1" xfId="0" applyNumberFormat="1" applyFont="1" applyFill="1" applyBorder="1" applyAlignment="1" applyProtection="1">
      <alignment vertical="center" wrapText="1"/>
      <protection locked="0"/>
    </xf>
    <xf numFmtId="4" fontId="5" fillId="4" borderId="1" xfId="0" applyNumberFormat="1" applyFont="1" applyFill="1" applyBorder="1" applyAlignment="1" applyProtection="1">
      <alignment vertical="center"/>
      <protection locked="0"/>
    </xf>
    <xf numFmtId="4" fontId="24" fillId="0" borderId="1" xfId="0" applyNumberFormat="1" applyFont="1" applyFill="1" applyBorder="1" applyAlignment="1" applyProtection="1">
      <alignment vertical="center" wrapText="1"/>
    </xf>
    <xf numFmtId="4" fontId="24" fillId="2" borderId="1" xfId="0" applyNumberFormat="1" applyFont="1" applyFill="1" applyBorder="1" applyAlignment="1" applyProtection="1">
      <alignment vertical="center" wrapText="1"/>
    </xf>
    <xf numFmtId="165" fontId="24" fillId="0" borderId="1" xfId="1" applyNumberFormat="1" applyFont="1" applyFill="1" applyBorder="1" applyAlignment="1" applyProtection="1">
      <alignment horizontal="center" vertical="center" wrapText="1"/>
      <protection locked="0"/>
    </xf>
    <xf numFmtId="0" fontId="29" fillId="8" borderId="1" xfId="0" applyFont="1" applyFill="1" applyBorder="1" applyAlignment="1">
      <alignment horizontal="center" vertical="center" wrapText="1"/>
    </xf>
    <xf numFmtId="0" fontId="28" fillId="0" borderId="0" xfId="0" applyFont="1"/>
    <xf numFmtId="0" fontId="24" fillId="0" borderId="1" xfId="0" applyFont="1" applyBorder="1" applyAlignment="1" applyProtection="1">
      <alignment horizontal="center" vertical="center" wrapText="1"/>
      <protection locked="0"/>
    </xf>
    <xf numFmtId="165" fontId="24" fillId="0" borderId="1" xfId="1" applyNumberFormat="1" applyFont="1" applyBorder="1" applyAlignment="1" applyProtection="1">
      <alignment horizontal="center" vertical="center" wrapText="1"/>
      <protection locked="0"/>
    </xf>
    <xf numFmtId="0" fontId="28" fillId="0" borderId="0" xfId="0" applyFont="1" applyAlignment="1">
      <alignment vertical="center"/>
    </xf>
    <xf numFmtId="4" fontId="32" fillId="7" borderId="1" xfId="0" applyNumberFormat="1" applyFont="1" applyFill="1" applyBorder="1" applyAlignment="1" applyProtection="1">
      <alignment vertical="center" wrapText="1"/>
      <protection locked="0"/>
    </xf>
    <xf numFmtId="0" fontId="24" fillId="0" borderId="0" xfId="0" applyFont="1" applyAlignment="1">
      <alignment horizontal="center"/>
    </xf>
    <xf numFmtId="164" fontId="24" fillId="0" borderId="1" xfId="1" applyNumberFormat="1" applyFont="1" applyFill="1" applyBorder="1" applyAlignment="1" applyProtection="1">
      <alignment horizontal="left" vertical="center" wrapText="1"/>
      <protection locked="0"/>
    </xf>
    <xf numFmtId="0" fontId="24" fillId="0" borderId="1" xfId="0" applyFont="1" applyBorder="1" applyAlignment="1">
      <alignment vertical="center"/>
    </xf>
    <xf numFmtId="165" fontId="24" fillId="0" borderId="1" xfId="1" applyNumberFormat="1" applyFont="1" applyBorder="1" applyAlignment="1" applyProtection="1">
      <alignment horizontal="left" vertical="center" wrapText="1"/>
      <protection locked="0"/>
    </xf>
    <xf numFmtId="0" fontId="9" fillId="9" borderId="1"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1" fillId="7" borderId="5" xfId="0" applyFont="1" applyFill="1" applyBorder="1" applyAlignment="1">
      <alignment horizontal="center" vertical="center" wrapText="1"/>
    </xf>
    <xf numFmtId="0" fontId="5" fillId="8" borderId="1"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12" fillId="5" borderId="3"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6" fillId="8" borderId="3" xfId="0" applyFont="1" applyFill="1" applyBorder="1" applyAlignment="1">
      <alignment horizontal="left" vertical="center" wrapText="1"/>
    </xf>
    <xf numFmtId="0" fontId="26" fillId="8" borderId="4"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3" fillId="9" borderId="1" xfId="0" applyFont="1" applyFill="1" applyBorder="1" applyAlignment="1">
      <alignment horizontal="center" vertical="center" wrapText="1"/>
    </xf>
    <xf numFmtId="0" fontId="5" fillId="8" borderId="3" xfId="0" applyFont="1" applyFill="1" applyBorder="1" applyAlignment="1" applyProtection="1">
      <alignment horizontal="left" vertical="center"/>
      <protection locked="0"/>
    </xf>
    <xf numFmtId="0" fontId="5" fillId="8" borderId="4" xfId="0" applyFont="1" applyFill="1" applyBorder="1" applyAlignment="1" applyProtection="1">
      <alignment horizontal="left" vertical="center"/>
      <protection locked="0"/>
    </xf>
    <xf numFmtId="0" fontId="5" fillId="8" borderId="5" xfId="0" applyFont="1" applyFill="1" applyBorder="1" applyAlignment="1" applyProtection="1">
      <alignment horizontal="left" vertical="center"/>
      <protection locked="0"/>
    </xf>
    <xf numFmtId="0" fontId="18" fillId="4" borderId="3" xfId="0" applyFont="1" applyFill="1" applyBorder="1" applyAlignment="1" applyProtection="1">
      <alignment horizontal="center" vertical="center"/>
      <protection locked="0"/>
    </xf>
    <xf numFmtId="0" fontId="18" fillId="4" borderId="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3" fillId="0" borderId="10" xfId="0" applyFont="1" applyBorder="1" applyAlignment="1">
      <alignment horizontal="center"/>
    </xf>
    <xf numFmtId="0" fontId="14" fillId="0" borderId="10" xfId="0" applyFont="1" applyBorder="1" applyAlignment="1"/>
  </cellXfs>
  <cellStyles count="3">
    <cellStyle name="Comma" xfId="1" builtinId="3"/>
    <cellStyle name="Comma 3"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90" zoomScaleNormal="90" workbookViewId="0">
      <selection sqref="A1:F1"/>
    </sheetView>
  </sheetViews>
  <sheetFormatPr defaultRowHeight="14.4" x14ac:dyDescent="0.3"/>
  <cols>
    <col min="1" max="1" width="11.77734375" customWidth="1"/>
    <col min="2" max="2" width="62.77734375" customWidth="1"/>
    <col min="3" max="3" width="11" customWidth="1"/>
    <col min="4" max="4" width="11.6640625" customWidth="1"/>
    <col min="5" max="5" width="12.77734375" customWidth="1"/>
    <col min="6" max="6" width="16" customWidth="1"/>
  </cols>
  <sheetData>
    <row r="1" spans="1:6" ht="37.950000000000003" customHeight="1" x14ac:dyDescent="0.3">
      <c r="A1" s="116" t="s">
        <v>38</v>
      </c>
      <c r="B1" s="116"/>
      <c r="C1" s="116"/>
      <c r="D1" s="116"/>
      <c r="E1" s="116"/>
      <c r="F1" s="116"/>
    </row>
    <row r="2" spans="1:6" s="77" customFormat="1" ht="34.950000000000003" customHeight="1" x14ac:dyDescent="0.4">
      <c r="A2" s="76" t="s">
        <v>0</v>
      </c>
      <c r="B2" s="79" t="s">
        <v>1</v>
      </c>
      <c r="C2" s="79" t="s">
        <v>2</v>
      </c>
      <c r="D2" s="79" t="s">
        <v>4</v>
      </c>
      <c r="E2" s="79" t="s">
        <v>3</v>
      </c>
      <c r="F2" s="79" t="s">
        <v>5</v>
      </c>
    </row>
    <row r="3" spans="1:6" ht="15.75" customHeight="1" x14ac:dyDescent="0.3">
      <c r="A3" s="125"/>
      <c r="B3" s="126"/>
      <c r="C3" s="126"/>
      <c r="D3" s="126"/>
      <c r="E3" s="126"/>
      <c r="F3" s="127"/>
    </row>
    <row r="4" spans="1:6" s="78" customFormat="1" ht="19.95" customHeight="1" x14ac:dyDescent="0.3">
      <c r="A4" s="80" t="s">
        <v>6</v>
      </c>
      <c r="B4" s="120" t="s">
        <v>94</v>
      </c>
      <c r="C4" s="120"/>
      <c r="D4" s="120"/>
      <c r="E4" s="120"/>
      <c r="F4" s="120"/>
    </row>
    <row r="5" spans="1:6" ht="43.2" customHeight="1" x14ac:dyDescent="0.3">
      <c r="A5" s="75">
        <v>1.1000000000000001</v>
      </c>
      <c r="B5" s="16" t="s">
        <v>107</v>
      </c>
      <c r="C5" s="25" t="s">
        <v>39</v>
      </c>
      <c r="D5" s="24">
        <v>1</v>
      </c>
      <c r="E5" s="101">
        <v>0</v>
      </c>
      <c r="F5" s="103">
        <f>D5*E5</f>
        <v>0</v>
      </c>
    </row>
    <row r="6" spans="1:6" ht="19.95" customHeight="1" x14ac:dyDescent="0.3">
      <c r="A6" s="75"/>
      <c r="B6" s="122" t="s">
        <v>59</v>
      </c>
      <c r="C6" s="123"/>
      <c r="D6" s="123"/>
      <c r="E6" s="124"/>
      <c r="F6" s="96">
        <f>SUM(F4:F5)</f>
        <v>0</v>
      </c>
    </row>
    <row r="7" spans="1:6" ht="19.95" customHeight="1" x14ac:dyDescent="0.3">
      <c r="A7" s="11" t="s">
        <v>8</v>
      </c>
      <c r="B7" s="120" t="s">
        <v>93</v>
      </c>
      <c r="C7" s="120"/>
      <c r="D7" s="120"/>
      <c r="E7" s="120"/>
      <c r="F7" s="120"/>
    </row>
    <row r="8" spans="1:6" ht="32.4" customHeight="1" x14ac:dyDescent="0.3">
      <c r="A8" s="1">
        <v>2.1</v>
      </c>
      <c r="B8" s="16" t="s">
        <v>25</v>
      </c>
      <c r="C8" s="99" t="s">
        <v>12</v>
      </c>
      <c r="D8" s="113">
        <v>221.21</v>
      </c>
      <c r="E8" s="101">
        <v>0</v>
      </c>
      <c r="F8" s="103">
        <f>D8*E8</f>
        <v>0</v>
      </c>
    </row>
    <row r="9" spans="1:6" ht="21" customHeight="1" x14ac:dyDescent="0.3">
      <c r="A9" s="11" t="s">
        <v>8</v>
      </c>
      <c r="B9" s="120" t="s">
        <v>95</v>
      </c>
      <c r="C9" s="120" t="s">
        <v>34</v>
      </c>
      <c r="D9" s="120">
        <f>48*9*0.01+0.234+2.025</f>
        <v>6.5790000000000006</v>
      </c>
      <c r="E9" s="120">
        <v>90</v>
      </c>
      <c r="F9" s="120">
        <f>D9*E9</f>
        <v>592.11</v>
      </c>
    </row>
    <row r="10" spans="1:6" ht="19.95" customHeight="1" x14ac:dyDescent="0.3">
      <c r="A10" s="1">
        <v>2.1</v>
      </c>
      <c r="B10" s="16" t="s">
        <v>26</v>
      </c>
      <c r="C10" s="99" t="s">
        <v>12</v>
      </c>
      <c r="D10" s="2">
        <v>221.21</v>
      </c>
      <c r="E10" s="93">
        <v>0</v>
      </c>
      <c r="F10" s="104">
        <f>D10*E10</f>
        <v>0</v>
      </c>
    </row>
    <row r="11" spans="1:6" ht="19.95" customHeight="1" x14ac:dyDescent="0.3">
      <c r="A11" s="10" t="s">
        <v>10</v>
      </c>
      <c r="B11" s="120" t="s">
        <v>96</v>
      </c>
      <c r="C11" s="120"/>
      <c r="D11" s="120"/>
      <c r="E11" s="120"/>
      <c r="F11" s="120"/>
    </row>
    <row r="12" spans="1:6" ht="32.4" customHeight="1" x14ac:dyDescent="0.3">
      <c r="A12" s="1">
        <v>3.1</v>
      </c>
      <c r="B12" s="16" t="s">
        <v>27</v>
      </c>
      <c r="C12" s="99" t="s">
        <v>106</v>
      </c>
      <c r="D12" s="113">
        <v>240.04</v>
      </c>
      <c r="E12" s="101">
        <v>0</v>
      </c>
      <c r="F12" s="103">
        <f>D12*E12</f>
        <v>0</v>
      </c>
    </row>
    <row r="13" spans="1:6" ht="19.95" customHeight="1" x14ac:dyDescent="0.3">
      <c r="A13" s="1">
        <v>3.2</v>
      </c>
      <c r="B13" s="16" t="s">
        <v>28</v>
      </c>
      <c r="C13" s="99" t="s">
        <v>52</v>
      </c>
      <c r="D13" s="113">
        <v>176</v>
      </c>
      <c r="E13" s="101">
        <v>0</v>
      </c>
      <c r="F13" s="103">
        <f>D13*E13</f>
        <v>0</v>
      </c>
    </row>
    <row r="14" spans="1:6" ht="18" customHeight="1" x14ac:dyDescent="0.3">
      <c r="A14" s="1"/>
      <c r="B14" s="122" t="s">
        <v>35</v>
      </c>
      <c r="C14" s="123"/>
      <c r="D14" s="123"/>
      <c r="E14" s="124"/>
      <c r="F14" s="96">
        <f>SUM(F8+F10+F12+F13)</f>
        <v>0</v>
      </c>
    </row>
    <row r="15" spans="1:6" ht="19.95" customHeight="1" x14ac:dyDescent="0.3">
      <c r="A15" s="11" t="s">
        <v>14</v>
      </c>
      <c r="B15" s="120" t="s">
        <v>97</v>
      </c>
      <c r="C15" s="120"/>
      <c r="D15" s="120"/>
      <c r="E15" s="120"/>
      <c r="F15" s="120"/>
    </row>
    <row r="16" spans="1:6" ht="58.8" customHeight="1" x14ac:dyDescent="0.3">
      <c r="A16" s="1">
        <v>4.0999999999999996</v>
      </c>
      <c r="B16" s="16" t="s">
        <v>108</v>
      </c>
      <c r="C16" s="108" t="s">
        <v>12</v>
      </c>
      <c r="D16" s="114">
        <v>174.7</v>
      </c>
      <c r="E16" s="101">
        <v>0</v>
      </c>
      <c r="F16" s="98">
        <f>D16*E16</f>
        <v>0</v>
      </c>
    </row>
    <row r="17" spans="1:12" s="6" customFormat="1" ht="56.4" customHeight="1" x14ac:dyDescent="0.3">
      <c r="A17" s="4">
        <v>4.2</v>
      </c>
      <c r="B17" s="16" t="s">
        <v>109</v>
      </c>
      <c r="C17" s="108" t="s">
        <v>12</v>
      </c>
      <c r="D17" s="114">
        <v>174.7</v>
      </c>
      <c r="E17" s="101">
        <v>0</v>
      </c>
      <c r="F17" s="98">
        <f>D17*E17</f>
        <v>0</v>
      </c>
    </row>
    <row r="18" spans="1:12" ht="45" customHeight="1" x14ac:dyDescent="0.3">
      <c r="A18" s="1">
        <v>4.3</v>
      </c>
      <c r="B18" s="16" t="s">
        <v>54</v>
      </c>
      <c r="C18" s="108" t="s">
        <v>12</v>
      </c>
      <c r="D18" s="115">
        <v>272.81</v>
      </c>
      <c r="E18" s="101">
        <v>0</v>
      </c>
      <c r="F18" s="98">
        <f>D18*E18</f>
        <v>0</v>
      </c>
    </row>
    <row r="19" spans="1:12" ht="35.4" customHeight="1" x14ac:dyDescent="0.3">
      <c r="A19" s="1">
        <v>4.4000000000000004</v>
      </c>
      <c r="B19" s="16" t="s">
        <v>110</v>
      </c>
      <c r="C19" s="108" t="s">
        <v>12</v>
      </c>
      <c r="D19" s="115">
        <v>272.81</v>
      </c>
      <c r="E19" s="101">
        <v>0</v>
      </c>
      <c r="F19" s="98">
        <f>D19*E19</f>
        <v>0</v>
      </c>
    </row>
    <row r="20" spans="1:12" ht="19.95" customHeight="1" x14ac:dyDescent="0.3">
      <c r="A20" s="1"/>
      <c r="B20" s="122" t="s">
        <v>36</v>
      </c>
      <c r="C20" s="123"/>
      <c r="D20" s="123"/>
      <c r="E20" s="124"/>
      <c r="F20" s="96">
        <f>SUM(F16:F19)</f>
        <v>0</v>
      </c>
    </row>
    <row r="21" spans="1:12" ht="19.95" customHeight="1" x14ac:dyDescent="0.3">
      <c r="A21" s="10" t="s">
        <v>16</v>
      </c>
      <c r="B21" s="120" t="s">
        <v>55</v>
      </c>
      <c r="C21" s="120"/>
      <c r="D21" s="120"/>
      <c r="E21" s="120"/>
      <c r="F21" s="120"/>
    </row>
    <row r="22" spans="1:12" ht="31.8" customHeight="1" x14ac:dyDescent="0.3">
      <c r="A22" s="1">
        <v>5.0999999999999996</v>
      </c>
      <c r="B22" s="16" t="s">
        <v>29</v>
      </c>
      <c r="C22" s="99" t="s">
        <v>12</v>
      </c>
      <c r="D22" s="115">
        <v>588</v>
      </c>
      <c r="E22" s="101">
        <v>0</v>
      </c>
      <c r="F22" s="103">
        <f>D22*E22</f>
        <v>0</v>
      </c>
    </row>
    <row r="23" spans="1:12" ht="32.4" customHeight="1" x14ac:dyDescent="0.3">
      <c r="A23" s="1">
        <v>5.2</v>
      </c>
      <c r="B23" s="16" t="s">
        <v>30</v>
      </c>
      <c r="C23" s="99" t="s">
        <v>12</v>
      </c>
      <c r="D23" s="115">
        <v>588</v>
      </c>
      <c r="E23" s="101">
        <v>0</v>
      </c>
      <c r="F23" s="103">
        <f>D23*E23</f>
        <v>0</v>
      </c>
    </row>
    <row r="24" spans="1:12" ht="19.95" customHeight="1" x14ac:dyDescent="0.3">
      <c r="A24" s="3"/>
      <c r="B24" s="122" t="s">
        <v>37</v>
      </c>
      <c r="C24" s="123"/>
      <c r="D24" s="123"/>
      <c r="E24" s="124"/>
      <c r="F24" s="96">
        <f>SUM(F22:F23)</f>
        <v>0</v>
      </c>
    </row>
    <row r="25" spans="1:12" ht="19.95" customHeight="1" x14ac:dyDescent="0.3">
      <c r="A25" s="10" t="s">
        <v>18</v>
      </c>
      <c r="B25" s="121" t="s">
        <v>56</v>
      </c>
      <c r="C25" s="121"/>
      <c r="D25" s="121"/>
      <c r="E25" s="121"/>
      <c r="F25" s="121"/>
    </row>
    <row r="26" spans="1:12" ht="76.2" customHeight="1" x14ac:dyDescent="0.3">
      <c r="A26" s="4">
        <v>6.1</v>
      </c>
      <c r="B26" s="16" t="s">
        <v>92</v>
      </c>
      <c r="C26" s="108" t="s">
        <v>13</v>
      </c>
      <c r="D26" s="115">
        <v>3</v>
      </c>
      <c r="E26" s="86">
        <v>0</v>
      </c>
      <c r="F26" s="98">
        <f>D26*E26</f>
        <v>0</v>
      </c>
    </row>
    <row r="27" spans="1:12" ht="19.95" customHeight="1" x14ac:dyDescent="0.3">
      <c r="A27" s="13"/>
      <c r="B27" s="122" t="s">
        <v>60</v>
      </c>
      <c r="C27" s="123"/>
      <c r="D27" s="123"/>
      <c r="E27" s="124"/>
      <c r="F27" s="96">
        <f>SUM(F26:F26)</f>
        <v>0</v>
      </c>
      <c r="L27" s="8"/>
    </row>
    <row r="28" spans="1:12" ht="34.950000000000003" customHeight="1" x14ac:dyDescent="0.3">
      <c r="A28" s="12"/>
      <c r="B28" s="117" t="s">
        <v>91</v>
      </c>
      <c r="C28" s="118"/>
      <c r="D28" s="118"/>
      <c r="E28" s="119"/>
      <c r="F28" s="111">
        <f>F6+F14+F20+F24+F27</f>
        <v>0</v>
      </c>
    </row>
  </sheetData>
  <mergeCells count="15">
    <mergeCell ref="A1:F1"/>
    <mergeCell ref="B28:E28"/>
    <mergeCell ref="B7:F7"/>
    <mergeCell ref="B11:F11"/>
    <mergeCell ref="B15:F15"/>
    <mergeCell ref="B21:F21"/>
    <mergeCell ref="B25:F25"/>
    <mergeCell ref="B9:F9"/>
    <mergeCell ref="B14:E14"/>
    <mergeCell ref="B20:E20"/>
    <mergeCell ref="B24:E24"/>
    <mergeCell ref="B27:E27"/>
    <mergeCell ref="A3:F3"/>
    <mergeCell ref="B4:F4"/>
    <mergeCell ref="B6:E6"/>
  </mergeCells>
  <pageMargins left="0.7" right="0.7" top="0.75" bottom="0.75" header="0.3" footer="0.3"/>
  <pageSetup scale="73"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90" zoomScaleNormal="90" workbookViewId="0">
      <pane ySplit="1" topLeftCell="A2" activePane="bottomLeft" state="frozen"/>
      <selection pane="bottomLeft" sqref="A1:F1"/>
    </sheetView>
  </sheetViews>
  <sheetFormatPr defaultRowHeight="13.8" x14ac:dyDescent="0.25"/>
  <cols>
    <col min="1" max="1" width="7.33203125" style="87" customWidth="1"/>
    <col min="2" max="2" width="51.6640625" style="87" customWidth="1"/>
    <col min="3" max="3" width="8.109375" style="87" customWidth="1"/>
    <col min="4" max="4" width="13.6640625" style="112" customWidth="1"/>
    <col min="5" max="5" width="13.77734375" style="87" customWidth="1"/>
    <col min="6" max="6" width="18.77734375" style="87" customWidth="1"/>
    <col min="7" max="16384" width="8.88671875" style="87"/>
  </cols>
  <sheetData>
    <row r="1" spans="1:6" ht="37.950000000000003" customHeight="1" x14ac:dyDescent="0.25">
      <c r="A1" s="131" t="s">
        <v>40</v>
      </c>
      <c r="B1" s="131"/>
      <c r="C1" s="131"/>
      <c r="D1" s="131"/>
      <c r="E1" s="131"/>
      <c r="F1" s="131"/>
    </row>
    <row r="2" spans="1:6" s="89" customFormat="1" ht="34.950000000000003" customHeight="1" x14ac:dyDescent="0.35">
      <c r="A2" s="88" t="s">
        <v>24</v>
      </c>
      <c r="B2" s="88" t="s">
        <v>1</v>
      </c>
      <c r="C2" s="88" t="s">
        <v>2</v>
      </c>
      <c r="D2" s="88" t="s">
        <v>4</v>
      </c>
      <c r="E2" s="88" t="s">
        <v>3</v>
      </c>
      <c r="F2" s="88" t="s">
        <v>5</v>
      </c>
    </row>
    <row r="3" spans="1:6" ht="19.95" customHeight="1" x14ac:dyDescent="0.25">
      <c r="A3" s="90" t="s">
        <v>6</v>
      </c>
      <c r="B3" s="132" t="s">
        <v>20</v>
      </c>
      <c r="C3" s="133"/>
      <c r="D3" s="133"/>
      <c r="E3" s="133"/>
      <c r="F3" s="134"/>
    </row>
    <row r="4" spans="1:6" s="95" customFormat="1" ht="45" customHeight="1" x14ac:dyDescent="0.3">
      <c r="A4" s="91">
        <v>1.1000000000000001</v>
      </c>
      <c r="B4" s="16" t="s">
        <v>33</v>
      </c>
      <c r="C4" s="92" t="s">
        <v>106</v>
      </c>
      <c r="D4" s="2">
        <f>12*11</f>
        <v>132</v>
      </c>
      <c r="E4" s="93">
        <v>0</v>
      </c>
      <c r="F4" s="94">
        <f>D4*E4</f>
        <v>0</v>
      </c>
    </row>
    <row r="5" spans="1:6" ht="19.95" customHeight="1" x14ac:dyDescent="0.25">
      <c r="A5" s="1"/>
      <c r="B5" s="122" t="s">
        <v>32</v>
      </c>
      <c r="C5" s="123"/>
      <c r="D5" s="123"/>
      <c r="E5" s="124"/>
      <c r="F5" s="96">
        <f>SUM(F4)</f>
        <v>0</v>
      </c>
    </row>
    <row r="6" spans="1:6" ht="19.95" customHeight="1" x14ac:dyDescent="0.25">
      <c r="A6" s="90" t="s">
        <v>8</v>
      </c>
      <c r="B6" s="132" t="s">
        <v>21</v>
      </c>
      <c r="C6" s="133"/>
      <c r="D6" s="133"/>
      <c r="E6" s="133"/>
      <c r="F6" s="134"/>
    </row>
    <row r="7" spans="1:6" s="95" customFormat="1" ht="30" customHeight="1" x14ac:dyDescent="0.3">
      <c r="A7" s="14">
        <v>2.1</v>
      </c>
      <c r="B7" s="16" t="s">
        <v>31</v>
      </c>
      <c r="C7" s="97" t="s">
        <v>7</v>
      </c>
      <c r="D7" s="2">
        <f>83*0.5*0.8</f>
        <v>33.200000000000003</v>
      </c>
      <c r="E7" s="93">
        <v>0</v>
      </c>
      <c r="F7" s="98">
        <f>D7*E7</f>
        <v>0</v>
      </c>
    </row>
    <row r="8" spans="1:6" s="95" customFormat="1" ht="30" customHeight="1" x14ac:dyDescent="0.3">
      <c r="A8" s="14">
        <v>2.2000000000000002</v>
      </c>
      <c r="B8" s="18" t="s">
        <v>42</v>
      </c>
      <c r="C8" s="97" t="s">
        <v>7</v>
      </c>
      <c r="D8" s="22">
        <f>83*0.1*0.5</f>
        <v>4.1500000000000004</v>
      </c>
      <c r="E8" s="93">
        <v>0</v>
      </c>
      <c r="F8" s="98">
        <f>D8*E8</f>
        <v>0</v>
      </c>
    </row>
    <row r="9" spans="1:6" s="95" customFormat="1" ht="58.05" customHeight="1" x14ac:dyDescent="0.3">
      <c r="A9" s="14">
        <v>2.2999999999999998</v>
      </c>
      <c r="B9" s="16" t="s">
        <v>61</v>
      </c>
      <c r="C9" s="99" t="s">
        <v>7</v>
      </c>
      <c r="D9" s="100">
        <f>83*0.4*1.5</f>
        <v>49.800000000000004</v>
      </c>
      <c r="E9" s="101">
        <v>0</v>
      </c>
      <c r="F9" s="98">
        <f>D9*E9</f>
        <v>0</v>
      </c>
    </row>
    <row r="10" spans="1:6" s="95" customFormat="1" ht="19.95" customHeight="1" x14ac:dyDescent="0.3">
      <c r="A10" s="14">
        <v>2.4</v>
      </c>
      <c r="B10" s="16" t="s">
        <v>62</v>
      </c>
      <c r="C10" s="99" t="s">
        <v>34</v>
      </c>
      <c r="D10" s="100">
        <f>132*0.5</f>
        <v>66</v>
      </c>
      <c r="E10" s="101">
        <v>0</v>
      </c>
      <c r="F10" s="98">
        <f>D10*E10</f>
        <v>0</v>
      </c>
    </row>
    <row r="11" spans="1:6" ht="19.95" customHeight="1" x14ac:dyDescent="0.25">
      <c r="A11" s="1"/>
      <c r="B11" s="122" t="s">
        <v>32</v>
      </c>
      <c r="C11" s="123"/>
      <c r="D11" s="123"/>
      <c r="E11" s="124"/>
      <c r="F11" s="102">
        <f>SUM(F7:F10)</f>
        <v>0</v>
      </c>
    </row>
    <row r="12" spans="1:6" ht="19.95" customHeight="1" x14ac:dyDescent="0.25">
      <c r="A12" s="90" t="s">
        <v>10</v>
      </c>
      <c r="B12" s="128" t="s">
        <v>9</v>
      </c>
      <c r="C12" s="129"/>
      <c r="D12" s="129"/>
      <c r="E12" s="129"/>
      <c r="F12" s="130"/>
    </row>
    <row r="13" spans="1:6" ht="45" customHeight="1" x14ac:dyDescent="0.25">
      <c r="A13" s="14">
        <v>3.1</v>
      </c>
      <c r="B13" s="16" t="s">
        <v>22</v>
      </c>
      <c r="C13" s="99" t="s">
        <v>7</v>
      </c>
      <c r="D13" s="100">
        <f>83*0.4*0.2</f>
        <v>6.6400000000000006</v>
      </c>
      <c r="E13" s="101">
        <v>0</v>
      </c>
      <c r="F13" s="103">
        <f>D13*E13</f>
        <v>0</v>
      </c>
    </row>
    <row r="14" spans="1:6" s="95" customFormat="1" ht="30" customHeight="1" x14ac:dyDescent="0.3">
      <c r="A14" s="14">
        <v>3.2</v>
      </c>
      <c r="B14" s="18" t="s">
        <v>63</v>
      </c>
      <c r="C14" s="99" t="s">
        <v>12</v>
      </c>
      <c r="D14" s="21">
        <f>132*0.04</f>
        <v>5.28</v>
      </c>
      <c r="E14" s="93">
        <v>0</v>
      </c>
      <c r="F14" s="104">
        <f>D14*E14</f>
        <v>0</v>
      </c>
    </row>
    <row r="15" spans="1:6" ht="19.95" customHeight="1" x14ac:dyDescent="0.25">
      <c r="A15" s="1"/>
      <c r="B15" s="122" t="s">
        <v>32</v>
      </c>
      <c r="C15" s="123"/>
      <c r="D15" s="123"/>
      <c r="E15" s="124"/>
      <c r="F15" s="102">
        <f>SUM(F13:F14)</f>
        <v>0</v>
      </c>
    </row>
    <row r="16" spans="1:6" ht="19.95" customHeight="1" x14ac:dyDescent="0.25">
      <c r="A16" s="90" t="s">
        <v>14</v>
      </c>
      <c r="B16" s="128" t="s">
        <v>11</v>
      </c>
      <c r="C16" s="129"/>
      <c r="D16" s="129"/>
      <c r="E16" s="129"/>
      <c r="F16" s="130"/>
    </row>
    <row r="17" spans="1:6" s="95" customFormat="1" ht="37.200000000000003" customHeight="1" x14ac:dyDescent="0.3">
      <c r="A17" s="14">
        <v>4.0999999999999996</v>
      </c>
      <c r="B17" s="16" t="s">
        <v>43</v>
      </c>
      <c r="C17" s="99" t="s">
        <v>12</v>
      </c>
      <c r="D17" s="100">
        <f>83*3.8</f>
        <v>315.39999999999998</v>
      </c>
      <c r="E17" s="101">
        <v>0</v>
      </c>
      <c r="F17" s="103">
        <f>D17*E17</f>
        <v>0</v>
      </c>
    </row>
    <row r="18" spans="1:6" s="95" customFormat="1" ht="44.4" customHeight="1" x14ac:dyDescent="0.3">
      <c r="A18" s="14">
        <v>4.2</v>
      </c>
      <c r="B18" s="16" t="s">
        <v>104</v>
      </c>
      <c r="C18" s="99" t="s">
        <v>7</v>
      </c>
      <c r="D18" s="100">
        <f>83*0.2*0.2</f>
        <v>3.3200000000000003</v>
      </c>
      <c r="E18" s="101">
        <v>0</v>
      </c>
      <c r="F18" s="103">
        <f>D18*E18</f>
        <v>0</v>
      </c>
    </row>
    <row r="19" spans="1:6" s="95" customFormat="1" ht="58.05" customHeight="1" x14ac:dyDescent="0.3">
      <c r="A19" s="14">
        <v>4.3</v>
      </c>
      <c r="B19" s="16" t="s">
        <v>105</v>
      </c>
      <c r="C19" s="99" t="s">
        <v>7</v>
      </c>
      <c r="D19" s="100">
        <f>83*0.2*0.2</f>
        <v>3.3200000000000003</v>
      </c>
      <c r="E19" s="101">
        <v>0</v>
      </c>
      <c r="F19" s="103">
        <f>D19*E19</f>
        <v>0</v>
      </c>
    </row>
    <row r="20" spans="1:6" s="95" customFormat="1" ht="30" customHeight="1" x14ac:dyDescent="0.3">
      <c r="A20" s="14">
        <v>44</v>
      </c>
      <c r="B20" s="16" t="s">
        <v>103</v>
      </c>
      <c r="C20" s="99" t="s">
        <v>7</v>
      </c>
      <c r="D20" s="105">
        <f>0.2*0.2*2.9*3</f>
        <v>0.34800000000000009</v>
      </c>
      <c r="E20" s="101">
        <v>0</v>
      </c>
      <c r="F20" s="103">
        <f>D20*E20</f>
        <v>0</v>
      </c>
    </row>
    <row r="21" spans="1:6" ht="19.95" customHeight="1" x14ac:dyDescent="0.25">
      <c r="A21" s="9"/>
      <c r="B21" s="122" t="s">
        <v>32</v>
      </c>
      <c r="C21" s="123"/>
      <c r="D21" s="123"/>
      <c r="E21" s="124"/>
      <c r="F21" s="102">
        <f>SUM(F17:F20)</f>
        <v>0</v>
      </c>
    </row>
    <row r="22" spans="1:6" s="107" customFormat="1" ht="19.95" customHeight="1" x14ac:dyDescent="0.25">
      <c r="A22" s="106" t="s">
        <v>16</v>
      </c>
      <c r="B22" s="128" t="s">
        <v>15</v>
      </c>
      <c r="C22" s="129"/>
      <c r="D22" s="129"/>
      <c r="E22" s="129"/>
      <c r="F22" s="130"/>
    </row>
    <row r="23" spans="1:6" s="95" customFormat="1" ht="88.2" customHeight="1" x14ac:dyDescent="0.3">
      <c r="A23" s="14">
        <v>5.0999999999999996</v>
      </c>
      <c r="B23" s="16" t="s">
        <v>44</v>
      </c>
      <c r="C23" s="99" t="s">
        <v>12</v>
      </c>
      <c r="D23" s="105">
        <v>152.4</v>
      </c>
      <c r="E23" s="101">
        <v>0</v>
      </c>
      <c r="F23" s="103">
        <f>D23*E23</f>
        <v>0</v>
      </c>
    </row>
    <row r="24" spans="1:6" s="95" customFormat="1" ht="32.4" customHeight="1" x14ac:dyDescent="0.3">
      <c r="A24" s="14">
        <v>5.2</v>
      </c>
      <c r="B24" s="19" t="s">
        <v>45</v>
      </c>
      <c r="C24" s="108" t="s">
        <v>12</v>
      </c>
      <c r="D24" s="109">
        <v>132</v>
      </c>
      <c r="E24" s="101">
        <v>0</v>
      </c>
      <c r="F24" s="98">
        <f>D24*E24</f>
        <v>0</v>
      </c>
    </row>
    <row r="25" spans="1:6" s="95" customFormat="1" ht="19.95" customHeight="1" x14ac:dyDescent="0.3">
      <c r="A25" s="14">
        <v>5.3</v>
      </c>
      <c r="B25" s="16" t="s">
        <v>46</v>
      </c>
      <c r="C25" s="99" t="s">
        <v>41</v>
      </c>
      <c r="D25" s="109">
        <v>48</v>
      </c>
      <c r="E25" s="101">
        <v>0</v>
      </c>
      <c r="F25" s="98">
        <f>D25*E25</f>
        <v>0</v>
      </c>
    </row>
    <row r="26" spans="1:6" ht="19.95" customHeight="1" x14ac:dyDescent="0.25">
      <c r="A26" s="27"/>
      <c r="B26" s="122" t="s">
        <v>32</v>
      </c>
      <c r="C26" s="123"/>
      <c r="D26" s="123"/>
      <c r="E26" s="124"/>
      <c r="F26" s="102">
        <f>SUM(F23:F25)</f>
        <v>0</v>
      </c>
    </row>
    <row r="27" spans="1:6" s="107" customFormat="1" ht="19.95" customHeight="1" x14ac:dyDescent="0.25">
      <c r="A27" s="106" t="s">
        <v>18</v>
      </c>
      <c r="B27" s="128" t="s">
        <v>17</v>
      </c>
      <c r="C27" s="129"/>
      <c r="D27" s="129"/>
      <c r="E27" s="129"/>
      <c r="F27" s="130"/>
    </row>
    <row r="28" spans="1:6" s="95" customFormat="1" ht="30" customHeight="1" x14ac:dyDescent="0.3">
      <c r="A28" s="14">
        <v>6.1</v>
      </c>
      <c r="B28" s="16" t="s">
        <v>47</v>
      </c>
      <c r="C28" s="108" t="s">
        <v>12</v>
      </c>
      <c r="D28" s="100">
        <f>D17*2</f>
        <v>630.79999999999995</v>
      </c>
      <c r="E28" s="101">
        <v>0</v>
      </c>
      <c r="F28" s="98">
        <f>D28*E28</f>
        <v>0</v>
      </c>
    </row>
    <row r="29" spans="1:6" s="95" customFormat="1" ht="30" customHeight="1" x14ac:dyDescent="0.3">
      <c r="A29" s="14">
        <v>6.2</v>
      </c>
      <c r="B29" s="16" t="s">
        <v>48</v>
      </c>
      <c r="C29" s="99" t="s">
        <v>12</v>
      </c>
      <c r="D29" s="100">
        <f>D28</f>
        <v>630.79999999999995</v>
      </c>
      <c r="E29" s="101">
        <v>0</v>
      </c>
      <c r="F29" s="103">
        <f>D29*E29</f>
        <v>0</v>
      </c>
    </row>
    <row r="30" spans="1:6" s="95" customFormat="1" ht="30" customHeight="1" x14ac:dyDescent="0.3">
      <c r="A30" s="14">
        <v>6.3</v>
      </c>
      <c r="B30" s="16" t="s">
        <v>49</v>
      </c>
      <c r="C30" s="99" t="s">
        <v>12</v>
      </c>
      <c r="D30" s="100">
        <f>D28</f>
        <v>630.79999999999995</v>
      </c>
      <c r="E30" s="101">
        <v>0</v>
      </c>
      <c r="F30" s="103">
        <f>D30*E30</f>
        <v>0</v>
      </c>
    </row>
    <row r="31" spans="1:6" s="95" customFormat="1" ht="19.95" customHeight="1" x14ac:dyDescent="0.3">
      <c r="A31" s="28">
        <v>6.4</v>
      </c>
      <c r="B31" s="16" t="s">
        <v>50</v>
      </c>
      <c r="C31" s="99" t="s">
        <v>12</v>
      </c>
      <c r="D31" s="109">
        <v>48</v>
      </c>
      <c r="E31" s="101">
        <v>0</v>
      </c>
      <c r="F31" s="103">
        <f>D31*E31</f>
        <v>0</v>
      </c>
    </row>
    <row r="32" spans="1:6" ht="19.95" customHeight="1" x14ac:dyDescent="0.25">
      <c r="A32" s="29"/>
      <c r="B32" s="122" t="s">
        <v>32</v>
      </c>
      <c r="C32" s="123"/>
      <c r="D32" s="123"/>
      <c r="E32" s="124"/>
      <c r="F32" s="102">
        <f>SUM(F28:F31)</f>
        <v>0</v>
      </c>
    </row>
    <row r="33" spans="1:6" s="107" customFormat="1" ht="19.95" customHeight="1" x14ac:dyDescent="0.25">
      <c r="A33" s="106" t="s">
        <v>57</v>
      </c>
      <c r="B33" s="128" t="s">
        <v>19</v>
      </c>
      <c r="C33" s="129"/>
      <c r="D33" s="129"/>
      <c r="E33" s="129"/>
      <c r="F33" s="130"/>
    </row>
    <row r="34" spans="1:6" s="95" customFormat="1" ht="58.05" customHeight="1" x14ac:dyDescent="0.3">
      <c r="A34" s="14">
        <v>7.1</v>
      </c>
      <c r="B34" s="16" t="s">
        <v>102</v>
      </c>
      <c r="C34" s="5" t="s">
        <v>13</v>
      </c>
      <c r="D34" s="23">
        <v>5</v>
      </c>
      <c r="E34" s="86">
        <v>0</v>
      </c>
      <c r="F34" s="98">
        <f>D34*E34</f>
        <v>0</v>
      </c>
    </row>
    <row r="35" spans="1:6" s="95" customFormat="1" ht="19.2" customHeight="1" x14ac:dyDescent="0.3">
      <c r="A35" s="14"/>
      <c r="B35" s="16" t="s">
        <v>101</v>
      </c>
      <c r="C35" s="5" t="s">
        <v>13</v>
      </c>
      <c r="D35" s="23">
        <v>1</v>
      </c>
      <c r="E35" s="86">
        <v>0</v>
      </c>
      <c r="F35" s="98">
        <f>D35*E35</f>
        <v>0</v>
      </c>
    </row>
    <row r="36" spans="1:6" s="95" customFormat="1" ht="88.2" customHeight="1" x14ac:dyDescent="0.3">
      <c r="A36" s="14">
        <v>7.2</v>
      </c>
      <c r="B36" s="16" t="s">
        <v>100</v>
      </c>
      <c r="C36" s="108" t="s">
        <v>13</v>
      </c>
      <c r="D36" s="109">
        <v>6</v>
      </c>
      <c r="E36" s="86">
        <v>0</v>
      </c>
      <c r="F36" s="98">
        <f>D36*E36</f>
        <v>0</v>
      </c>
    </row>
    <row r="37" spans="1:6" s="95" customFormat="1" ht="19.95" customHeight="1" x14ac:dyDescent="0.3">
      <c r="A37" s="4"/>
      <c r="B37" s="122" t="s">
        <v>32</v>
      </c>
      <c r="C37" s="123"/>
      <c r="D37" s="123"/>
      <c r="E37" s="124"/>
      <c r="F37" s="102">
        <f>SUM(F34:F36)</f>
        <v>0</v>
      </c>
    </row>
    <row r="38" spans="1:6" s="110" customFormat="1" ht="19.95" customHeight="1" x14ac:dyDescent="0.3">
      <c r="A38" s="106" t="s">
        <v>58</v>
      </c>
      <c r="B38" s="128" t="s">
        <v>51</v>
      </c>
      <c r="C38" s="129"/>
      <c r="D38" s="129"/>
      <c r="E38" s="129"/>
      <c r="F38" s="130"/>
    </row>
    <row r="39" spans="1:6" s="95" customFormat="1" ht="19.95" customHeight="1" x14ac:dyDescent="0.3">
      <c r="A39" s="4">
        <v>8.1</v>
      </c>
      <c r="B39" s="16" t="s">
        <v>53</v>
      </c>
      <c r="C39" s="16" t="s">
        <v>52</v>
      </c>
      <c r="D39" s="16">
        <v>1</v>
      </c>
      <c r="E39" s="86">
        <v>0</v>
      </c>
      <c r="F39" s="98">
        <f>D39*E39</f>
        <v>0</v>
      </c>
    </row>
    <row r="40" spans="1:6" ht="19.95" customHeight="1" x14ac:dyDescent="0.25">
      <c r="A40" s="4"/>
      <c r="B40" s="122" t="s">
        <v>32</v>
      </c>
      <c r="C40" s="123"/>
      <c r="D40" s="123"/>
      <c r="E40" s="124"/>
      <c r="F40" s="102">
        <f>SUM(F39)</f>
        <v>0</v>
      </c>
    </row>
    <row r="41" spans="1:6" ht="34.950000000000003" customHeight="1" x14ac:dyDescent="0.25">
      <c r="A41" s="12"/>
      <c r="B41" s="117" t="s">
        <v>23</v>
      </c>
      <c r="C41" s="118"/>
      <c r="D41" s="118"/>
      <c r="E41" s="119"/>
      <c r="F41" s="111">
        <f>F5+F11+F15+F21+F26+F32+F37+F40</f>
        <v>0</v>
      </c>
    </row>
  </sheetData>
  <mergeCells count="18">
    <mergeCell ref="A1:F1"/>
    <mergeCell ref="B3:F3"/>
    <mergeCell ref="B6:F6"/>
    <mergeCell ref="B12:F12"/>
    <mergeCell ref="B16:F16"/>
    <mergeCell ref="B15:E15"/>
    <mergeCell ref="B11:E11"/>
    <mergeCell ref="B5:E5"/>
    <mergeCell ref="B37:E37"/>
    <mergeCell ref="B40:E40"/>
    <mergeCell ref="B21:E21"/>
    <mergeCell ref="B33:F33"/>
    <mergeCell ref="B41:E41"/>
    <mergeCell ref="B38:F38"/>
    <mergeCell ref="B22:F22"/>
    <mergeCell ref="B27:F27"/>
    <mergeCell ref="B26:E26"/>
    <mergeCell ref="B32:E32"/>
  </mergeCells>
  <pageMargins left="0.7" right="0.7" top="0.75" bottom="0.75" header="0.3" footer="0.3"/>
  <pageSetup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zoomScale="85" zoomScaleNormal="85" workbookViewId="0">
      <selection sqref="A1:F1"/>
    </sheetView>
  </sheetViews>
  <sheetFormatPr defaultRowHeight="14.4" x14ac:dyDescent="0.3"/>
  <cols>
    <col min="1" max="1" width="10.21875" customWidth="1"/>
    <col min="2" max="2" width="58.44140625" customWidth="1"/>
    <col min="3" max="3" width="12.109375" customWidth="1"/>
    <col min="4" max="4" width="13.77734375" style="20" customWidth="1"/>
    <col min="5" max="5" width="14.6640625" customWidth="1"/>
    <col min="6" max="6" width="17" customWidth="1"/>
  </cols>
  <sheetData>
    <row r="1" spans="1:6" ht="38.4" customHeight="1" x14ac:dyDescent="0.3">
      <c r="A1" s="131" t="s">
        <v>87</v>
      </c>
      <c r="B1" s="131"/>
      <c r="C1" s="131"/>
      <c r="D1" s="131"/>
      <c r="E1" s="131"/>
      <c r="F1" s="131"/>
    </row>
    <row r="2" spans="1:6" ht="55.2" customHeight="1" x14ac:dyDescent="0.3">
      <c r="A2" s="70" t="s">
        <v>24</v>
      </c>
      <c r="B2" s="70" t="s">
        <v>1</v>
      </c>
      <c r="C2" s="70" t="s">
        <v>2</v>
      </c>
      <c r="D2" s="70" t="s">
        <v>4</v>
      </c>
      <c r="E2" s="70" t="s">
        <v>3</v>
      </c>
      <c r="F2" s="70" t="s">
        <v>5</v>
      </c>
    </row>
    <row r="3" spans="1:6" ht="21" customHeight="1" x14ac:dyDescent="0.3">
      <c r="A3" s="15"/>
      <c r="B3" s="132" t="s">
        <v>98</v>
      </c>
      <c r="C3" s="133"/>
      <c r="D3" s="133"/>
      <c r="E3" s="133"/>
      <c r="F3" s="134"/>
    </row>
    <row r="4" spans="1:6" s="6" customFormat="1" ht="115.8" customHeight="1" x14ac:dyDescent="0.3">
      <c r="A4" s="71" t="s">
        <v>6</v>
      </c>
      <c r="B4" s="81" t="s">
        <v>99</v>
      </c>
      <c r="C4" s="7"/>
      <c r="D4" s="2"/>
      <c r="E4" s="17"/>
      <c r="F4" s="26"/>
    </row>
    <row r="5" spans="1:6" s="6" customFormat="1" ht="162.6" customHeight="1" x14ac:dyDescent="0.3">
      <c r="A5" s="72">
        <v>1.1000000000000001</v>
      </c>
      <c r="B5" s="82" t="s">
        <v>89</v>
      </c>
      <c r="C5" s="74" t="s">
        <v>88</v>
      </c>
      <c r="D5" s="83">
        <v>1</v>
      </c>
      <c r="E5" s="85">
        <v>0</v>
      </c>
      <c r="F5" s="84">
        <f>D5*E5</f>
        <v>0</v>
      </c>
    </row>
    <row r="6" spans="1:6" ht="48" customHeight="1" x14ac:dyDescent="0.3">
      <c r="A6" s="4"/>
      <c r="B6" s="135" t="s">
        <v>90</v>
      </c>
      <c r="C6" s="136"/>
      <c r="D6" s="136"/>
      <c r="E6" s="137"/>
      <c r="F6" s="73">
        <f>SUM(F5)</f>
        <v>0</v>
      </c>
    </row>
  </sheetData>
  <mergeCells count="3">
    <mergeCell ref="B6:E6"/>
    <mergeCell ref="A1:F1"/>
    <mergeCell ref="B3:F3"/>
  </mergeCells>
  <pageMargins left="0.7" right="0.7" top="0.75" bottom="0.75" header="0.3" footer="0.3"/>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selection activeCell="B29" sqref="B29"/>
    </sheetView>
  </sheetViews>
  <sheetFormatPr defaultColWidth="9.109375" defaultRowHeight="15" x14ac:dyDescent="0.25"/>
  <cols>
    <col min="1" max="1" width="11.6640625" style="66" customWidth="1"/>
    <col min="2" max="2" width="68" style="49" customWidth="1"/>
    <col min="3" max="3" width="14.21875" style="67" customWidth="1"/>
    <col min="4" max="4" width="19.44140625" style="68" customWidth="1"/>
    <col min="5" max="5" width="17.33203125" style="38" bestFit="1" customWidth="1"/>
    <col min="6" max="6" width="13.5546875" style="38" bestFit="1" customWidth="1"/>
    <col min="7" max="245" width="9.109375" style="38"/>
    <col min="246" max="246" width="9.5546875" style="38" customWidth="1"/>
    <col min="247" max="247" width="71.109375" style="38" customWidth="1"/>
    <col min="248" max="248" width="16.33203125" style="38" customWidth="1"/>
    <col min="249" max="249" width="21.88671875" style="38" customWidth="1"/>
    <col min="250" max="250" width="4.109375" style="38" customWidth="1"/>
    <col min="251" max="256" width="9.109375" style="38"/>
    <col min="257" max="257" width="15.6640625" style="38" customWidth="1"/>
    <col min="258" max="258" width="71.109375" style="38" customWidth="1"/>
    <col min="259" max="259" width="16.33203125" style="38" customWidth="1"/>
    <col min="260" max="260" width="22.109375" style="38" customWidth="1"/>
    <col min="261" max="261" width="17.33203125" style="38" bestFit="1" customWidth="1"/>
    <col min="262" max="262" width="13.5546875" style="38" bestFit="1" customWidth="1"/>
    <col min="263" max="501" width="9.109375" style="38"/>
    <col min="502" max="502" width="9.5546875" style="38" customWidth="1"/>
    <col min="503" max="503" width="71.109375" style="38" customWidth="1"/>
    <col min="504" max="504" width="16.33203125" style="38" customWidth="1"/>
    <col min="505" max="505" width="21.88671875" style="38" customWidth="1"/>
    <col min="506" max="506" width="4.109375" style="38" customWidth="1"/>
    <col min="507" max="512" width="9.109375" style="38"/>
    <col min="513" max="513" width="15.6640625" style="38" customWidth="1"/>
    <col min="514" max="514" width="71.109375" style="38" customWidth="1"/>
    <col min="515" max="515" width="16.33203125" style="38" customWidth="1"/>
    <col min="516" max="516" width="22.109375" style="38" customWidth="1"/>
    <col min="517" max="517" width="17.33203125" style="38" bestFit="1" customWidth="1"/>
    <col min="518" max="518" width="13.5546875" style="38" bestFit="1" customWidth="1"/>
    <col min="519" max="757" width="9.109375" style="38"/>
    <col min="758" max="758" width="9.5546875" style="38" customWidth="1"/>
    <col min="759" max="759" width="71.109375" style="38" customWidth="1"/>
    <col min="760" max="760" width="16.33203125" style="38" customWidth="1"/>
    <col min="761" max="761" width="21.88671875" style="38" customWidth="1"/>
    <col min="762" max="762" width="4.109375" style="38" customWidth="1"/>
    <col min="763" max="768" width="9.109375" style="38"/>
    <col min="769" max="769" width="15.6640625" style="38" customWidth="1"/>
    <col min="770" max="770" width="71.109375" style="38" customWidth="1"/>
    <col min="771" max="771" width="16.33203125" style="38" customWidth="1"/>
    <col min="772" max="772" width="22.109375" style="38" customWidth="1"/>
    <col min="773" max="773" width="17.33203125" style="38" bestFit="1" customWidth="1"/>
    <col min="774" max="774" width="13.5546875" style="38" bestFit="1" customWidth="1"/>
    <col min="775" max="1013" width="9.109375" style="38"/>
    <col min="1014" max="1014" width="9.5546875" style="38" customWidth="1"/>
    <col min="1015" max="1015" width="71.109375" style="38" customWidth="1"/>
    <col min="1016" max="1016" width="16.33203125" style="38" customWidth="1"/>
    <col min="1017" max="1017" width="21.88671875" style="38" customWidth="1"/>
    <col min="1018" max="1018" width="4.109375" style="38" customWidth="1"/>
    <col min="1019" max="1024" width="9.109375" style="38"/>
    <col min="1025" max="1025" width="15.6640625" style="38" customWidth="1"/>
    <col min="1026" max="1026" width="71.109375" style="38" customWidth="1"/>
    <col min="1027" max="1027" width="16.33203125" style="38" customWidth="1"/>
    <col min="1028" max="1028" width="22.109375" style="38" customWidth="1"/>
    <col min="1029" max="1029" width="17.33203125" style="38" bestFit="1" customWidth="1"/>
    <col min="1030" max="1030" width="13.5546875" style="38" bestFit="1" customWidth="1"/>
    <col min="1031" max="1269" width="9.109375" style="38"/>
    <col min="1270" max="1270" width="9.5546875" style="38" customWidth="1"/>
    <col min="1271" max="1271" width="71.109375" style="38" customWidth="1"/>
    <col min="1272" max="1272" width="16.33203125" style="38" customWidth="1"/>
    <col min="1273" max="1273" width="21.88671875" style="38" customWidth="1"/>
    <col min="1274" max="1274" width="4.109375" style="38" customWidth="1"/>
    <col min="1275" max="1280" width="9.109375" style="38"/>
    <col min="1281" max="1281" width="15.6640625" style="38" customWidth="1"/>
    <col min="1282" max="1282" width="71.109375" style="38" customWidth="1"/>
    <col min="1283" max="1283" width="16.33203125" style="38" customWidth="1"/>
    <col min="1284" max="1284" width="22.109375" style="38" customWidth="1"/>
    <col min="1285" max="1285" width="17.33203125" style="38" bestFit="1" customWidth="1"/>
    <col min="1286" max="1286" width="13.5546875" style="38" bestFit="1" customWidth="1"/>
    <col min="1287" max="1525" width="9.109375" style="38"/>
    <col min="1526" max="1526" width="9.5546875" style="38" customWidth="1"/>
    <col min="1527" max="1527" width="71.109375" style="38" customWidth="1"/>
    <col min="1528" max="1528" width="16.33203125" style="38" customWidth="1"/>
    <col min="1529" max="1529" width="21.88671875" style="38" customWidth="1"/>
    <col min="1530" max="1530" width="4.109375" style="38" customWidth="1"/>
    <col min="1531" max="1536" width="9.109375" style="38"/>
    <col min="1537" max="1537" width="15.6640625" style="38" customWidth="1"/>
    <col min="1538" max="1538" width="71.109375" style="38" customWidth="1"/>
    <col min="1539" max="1539" width="16.33203125" style="38" customWidth="1"/>
    <col min="1540" max="1540" width="22.109375" style="38" customWidth="1"/>
    <col min="1541" max="1541" width="17.33203125" style="38" bestFit="1" customWidth="1"/>
    <col min="1542" max="1542" width="13.5546875" style="38" bestFit="1" customWidth="1"/>
    <col min="1543" max="1781" width="9.109375" style="38"/>
    <col min="1782" max="1782" width="9.5546875" style="38" customWidth="1"/>
    <col min="1783" max="1783" width="71.109375" style="38" customWidth="1"/>
    <col min="1784" max="1784" width="16.33203125" style="38" customWidth="1"/>
    <col min="1785" max="1785" width="21.88671875" style="38" customWidth="1"/>
    <col min="1786" max="1786" width="4.109375" style="38" customWidth="1"/>
    <col min="1787" max="1792" width="9.109375" style="38"/>
    <col min="1793" max="1793" width="15.6640625" style="38" customWidth="1"/>
    <col min="1794" max="1794" width="71.109375" style="38" customWidth="1"/>
    <col min="1795" max="1795" width="16.33203125" style="38" customWidth="1"/>
    <col min="1796" max="1796" width="22.109375" style="38" customWidth="1"/>
    <col min="1797" max="1797" width="17.33203125" style="38" bestFit="1" customWidth="1"/>
    <col min="1798" max="1798" width="13.5546875" style="38" bestFit="1" customWidth="1"/>
    <col min="1799" max="2037" width="9.109375" style="38"/>
    <col min="2038" max="2038" width="9.5546875" style="38" customWidth="1"/>
    <col min="2039" max="2039" width="71.109375" style="38" customWidth="1"/>
    <col min="2040" max="2040" width="16.33203125" style="38" customWidth="1"/>
    <col min="2041" max="2041" width="21.88671875" style="38" customWidth="1"/>
    <col min="2042" max="2042" width="4.109375" style="38" customWidth="1"/>
    <col min="2043" max="2048" width="9.109375" style="38"/>
    <col min="2049" max="2049" width="15.6640625" style="38" customWidth="1"/>
    <col min="2050" max="2050" width="71.109375" style="38" customWidth="1"/>
    <col min="2051" max="2051" width="16.33203125" style="38" customWidth="1"/>
    <col min="2052" max="2052" width="22.109375" style="38" customWidth="1"/>
    <col min="2053" max="2053" width="17.33203125" style="38" bestFit="1" customWidth="1"/>
    <col min="2054" max="2054" width="13.5546875" style="38" bestFit="1" customWidth="1"/>
    <col min="2055" max="2293" width="9.109375" style="38"/>
    <col min="2294" max="2294" width="9.5546875" style="38" customWidth="1"/>
    <col min="2295" max="2295" width="71.109375" style="38" customWidth="1"/>
    <col min="2296" max="2296" width="16.33203125" style="38" customWidth="1"/>
    <col min="2297" max="2297" width="21.88671875" style="38" customWidth="1"/>
    <col min="2298" max="2298" width="4.109375" style="38" customWidth="1"/>
    <col min="2299" max="2304" width="9.109375" style="38"/>
    <col min="2305" max="2305" width="15.6640625" style="38" customWidth="1"/>
    <col min="2306" max="2306" width="71.109375" style="38" customWidth="1"/>
    <col min="2307" max="2307" width="16.33203125" style="38" customWidth="1"/>
    <col min="2308" max="2308" width="22.109375" style="38" customWidth="1"/>
    <col min="2309" max="2309" width="17.33203125" style="38" bestFit="1" customWidth="1"/>
    <col min="2310" max="2310" width="13.5546875" style="38" bestFit="1" customWidth="1"/>
    <col min="2311" max="2549" width="9.109375" style="38"/>
    <col min="2550" max="2550" width="9.5546875" style="38" customWidth="1"/>
    <col min="2551" max="2551" width="71.109375" style="38" customWidth="1"/>
    <col min="2552" max="2552" width="16.33203125" style="38" customWidth="1"/>
    <col min="2553" max="2553" width="21.88671875" style="38" customWidth="1"/>
    <col min="2554" max="2554" width="4.109375" style="38" customWidth="1"/>
    <col min="2555" max="2560" width="9.109375" style="38"/>
    <col min="2561" max="2561" width="15.6640625" style="38" customWidth="1"/>
    <col min="2562" max="2562" width="71.109375" style="38" customWidth="1"/>
    <col min="2563" max="2563" width="16.33203125" style="38" customWidth="1"/>
    <col min="2564" max="2564" width="22.109375" style="38" customWidth="1"/>
    <col min="2565" max="2565" width="17.33203125" style="38" bestFit="1" customWidth="1"/>
    <col min="2566" max="2566" width="13.5546875" style="38" bestFit="1" customWidth="1"/>
    <col min="2567" max="2805" width="9.109375" style="38"/>
    <col min="2806" max="2806" width="9.5546875" style="38" customWidth="1"/>
    <col min="2807" max="2807" width="71.109375" style="38" customWidth="1"/>
    <col min="2808" max="2808" width="16.33203125" style="38" customWidth="1"/>
    <col min="2809" max="2809" width="21.88671875" style="38" customWidth="1"/>
    <col min="2810" max="2810" width="4.109375" style="38" customWidth="1"/>
    <col min="2811" max="2816" width="9.109375" style="38"/>
    <col min="2817" max="2817" width="15.6640625" style="38" customWidth="1"/>
    <col min="2818" max="2818" width="71.109375" style="38" customWidth="1"/>
    <col min="2819" max="2819" width="16.33203125" style="38" customWidth="1"/>
    <col min="2820" max="2820" width="22.109375" style="38" customWidth="1"/>
    <col min="2821" max="2821" width="17.33203125" style="38" bestFit="1" customWidth="1"/>
    <col min="2822" max="2822" width="13.5546875" style="38" bestFit="1" customWidth="1"/>
    <col min="2823" max="3061" width="9.109375" style="38"/>
    <col min="3062" max="3062" width="9.5546875" style="38" customWidth="1"/>
    <col min="3063" max="3063" width="71.109375" style="38" customWidth="1"/>
    <col min="3064" max="3064" width="16.33203125" style="38" customWidth="1"/>
    <col min="3065" max="3065" width="21.88671875" style="38" customWidth="1"/>
    <col min="3066" max="3066" width="4.109375" style="38" customWidth="1"/>
    <col min="3067" max="3072" width="9.109375" style="38"/>
    <col min="3073" max="3073" width="15.6640625" style="38" customWidth="1"/>
    <col min="3074" max="3074" width="71.109375" style="38" customWidth="1"/>
    <col min="3075" max="3075" width="16.33203125" style="38" customWidth="1"/>
    <col min="3076" max="3076" width="22.109375" style="38" customWidth="1"/>
    <col min="3077" max="3077" width="17.33203125" style="38" bestFit="1" customWidth="1"/>
    <col min="3078" max="3078" width="13.5546875" style="38" bestFit="1" customWidth="1"/>
    <col min="3079" max="3317" width="9.109375" style="38"/>
    <col min="3318" max="3318" width="9.5546875" style="38" customWidth="1"/>
    <col min="3319" max="3319" width="71.109375" style="38" customWidth="1"/>
    <col min="3320" max="3320" width="16.33203125" style="38" customWidth="1"/>
    <col min="3321" max="3321" width="21.88671875" style="38" customWidth="1"/>
    <col min="3322" max="3322" width="4.109375" style="38" customWidth="1"/>
    <col min="3323" max="3328" width="9.109375" style="38"/>
    <col min="3329" max="3329" width="15.6640625" style="38" customWidth="1"/>
    <col min="3330" max="3330" width="71.109375" style="38" customWidth="1"/>
    <col min="3331" max="3331" width="16.33203125" style="38" customWidth="1"/>
    <col min="3332" max="3332" width="22.109375" style="38" customWidth="1"/>
    <col min="3333" max="3333" width="17.33203125" style="38" bestFit="1" customWidth="1"/>
    <col min="3334" max="3334" width="13.5546875" style="38" bestFit="1" customWidth="1"/>
    <col min="3335" max="3573" width="9.109375" style="38"/>
    <col min="3574" max="3574" width="9.5546875" style="38" customWidth="1"/>
    <col min="3575" max="3575" width="71.109375" style="38" customWidth="1"/>
    <col min="3576" max="3576" width="16.33203125" style="38" customWidth="1"/>
    <col min="3577" max="3577" width="21.88671875" style="38" customWidth="1"/>
    <col min="3578" max="3578" width="4.109375" style="38" customWidth="1"/>
    <col min="3579" max="3584" width="9.109375" style="38"/>
    <col min="3585" max="3585" width="15.6640625" style="38" customWidth="1"/>
    <col min="3586" max="3586" width="71.109375" style="38" customWidth="1"/>
    <col min="3587" max="3587" width="16.33203125" style="38" customWidth="1"/>
    <col min="3588" max="3588" width="22.109375" style="38" customWidth="1"/>
    <col min="3589" max="3589" width="17.33203125" style="38" bestFit="1" customWidth="1"/>
    <col min="3590" max="3590" width="13.5546875" style="38" bestFit="1" customWidth="1"/>
    <col min="3591" max="3829" width="9.109375" style="38"/>
    <col min="3830" max="3830" width="9.5546875" style="38" customWidth="1"/>
    <col min="3831" max="3831" width="71.109375" style="38" customWidth="1"/>
    <col min="3832" max="3832" width="16.33203125" style="38" customWidth="1"/>
    <col min="3833" max="3833" width="21.88671875" style="38" customWidth="1"/>
    <col min="3834" max="3834" width="4.109375" style="38" customWidth="1"/>
    <col min="3835" max="3840" width="9.109375" style="38"/>
    <col min="3841" max="3841" width="15.6640625" style="38" customWidth="1"/>
    <col min="3842" max="3842" width="71.109375" style="38" customWidth="1"/>
    <col min="3843" max="3843" width="16.33203125" style="38" customWidth="1"/>
    <col min="3844" max="3844" width="22.109375" style="38" customWidth="1"/>
    <col min="3845" max="3845" width="17.33203125" style="38" bestFit="1" customWidth="1"/>
    <col min="3846" max="3846" width="13.5546875" style="38" bestFit="1" customWidth="1"/>
    <col min="3847" max="4085" width="9.109375" style="38"/>
    <col min="4086" max="4086" width="9.5546875" style="38" customWidth="1"/>
    <col min="4087" max="4087" width="71.109375" style="38" customWidth="1"/>
    <col min="4088" max="4088" width="16.33203125" style="38" customWidth="1"/>
    <col min="4089" max="4089" width="21.88671875" style="38" customWidth="1"/>
    <col min="4090" max="4090" width="4.109375" style="38" customWidth="1"/>
    <col min="4091" max="4096" width="9.109375" style="38"/>
    <col min="4097" max="4097" width="15.6640625" style="38" customWidth="1"/>
    <col min="4098" max="4098" width="71.109375" style="38" customWidth="1"/>
    <col min="4099" max="4099" width="16.33203125" style="38" customWidth="1"/>
    <col min="4100" max="4100" width="22.109375" style="38" customWidth="1"/>
    <col min="4101" max="4101" width="17.33203125" style="38" bestFit="1" customWidth="1"/>
    <col min="4102" max="4102" width="13.5546875" style="38" bestFit="1" customWidth="1"/>
    <col min="4103" max="4341" width="9.109375" style="38"/>
    <col min="4342" max="4342" width="9.5546875" style="38" customWidth="1"/>
    <col min="4343" max="4343" width="71.109375" style="38" customWidth="1"/>
    <col min="4344" max="4344" width="16.33203125" style="38" customWidth="1"/>
    <col min="4345" max="4345" width="21.88671875" style="38" customWidth="1"/>
    <col min="4346" max="4346" width="4.109375" style="38" customWidth="1"/>
    <col min="4347" max="4352" width="9.109375" style="38"/>
    <col min="4353" max="4353" width="15.6640625" style="38" customWidth="1"/>
    <col min="4354" max="4354" width="71.109375" style="38" customWidth="1"/>
    <col min="4355" max="4355" width="16.33203125" style="38" customWidth="1"/>
    <col min="4356" max="4356" width="22.109375" style="38" customWidth="1"/>
    <col min="4357" max="4357" width="17.33203125" style="38" bestFit="1" customWidth="1"/>
    <col min="4358" max="4358" width="13.5546875" style="38" bestFit="1" customWidth="1"/>
    <col min="4359" max="4597" width="9.109375" style="38"/>
    <col min="4598" max="4598" width="9.5546875" style="38" customWidth="1"/>
    <col min="4599" max="4599" width="71.109375" style="38" customWidth="1"/>
    <col min="4600" max="4600" width="16.33203125" style="38" customWidth="1"/>
    <col min="4601" max="4601" width="21.88671875" style="38" customWidth="1"/>
    <col min="4602" max="4602" width="4.109375" style="38" customWidth="1"/>
    <col min="4603" max="4608" width="9.109375" style="38"/>
    <col min="4609" max="4609" width="15.6640625" style="38" customWidth="1"/>
    <col min="4610" max="4610" width="71.109375" style="38" customWidth="1"/>
    <col min="4611" max="4611" width="16.33203125" style="38" customWidth="1"/>
    <col min="4612" max="4612" width="22.109375" style="38" customWidth="1"/>
    <col min="4613" max="4613" width="17.33203125" style="38" bestFit="1" customWidth="1"/>
    <col min="4614" max="4614" width="13.5546875" style="38" bestFit="1" customWidth="1"/>
    <col min="4615" max="4853" width="9.109375" style="38"/>
    <col min="4854" max="4854" width="9.5546875" style="38" customWidth="1"/>
    <col min="4855" max="4855" width="71.109375" style="38" customWidth="1"/>
    <col min="4856" max="4856" width="16.33203125" style="38" customWidth="1"/>
    <col min="4857" max="4857" width="21.88671875" style="38" customWidth="1"/>
    <col min="4858" max="4858" width="4.109375" style="38" customWidth="1"/>
    <col min="4859" max="4864" width="9.109375" style="38"/>
    <col min="4865" max="4865" width="15.6640625" style="38" customWidth="1"/>
    <col min="4866" max="4866" width="71.109375" style="38" customWidth="1"/>
    <col min="4867" max="4867" width="16.33203125" style="38" customWidth="1"/>
    <col min="4868" max="4868" width="22.109375" style="38" customWidth="1"/>
    <col min="4869" max="4869" width="17.33203125" style="38" bestFit="1" customWidth="1"/>
    <col min="4870" max="4870" width="13.5546875" style="38" bestFit="1" customWidth="1"/>
    <col min="4871" max="5109" width="9.109375" style="38"/>
    <col min="5110" max="5110" width="9.5546875" style="38" customWidth="1"/>
    <col min="5111" max="5111" width="71.109375" style="38" customWidth="1"/>
    <col min="5112" max="5112" width="16.33203125" style="38" customWidth="1"/>
    <col min="5113" max="5113" width="21.88671875" style="38" customWidth="1"/>
    <col min="5114" max="5114" width="4.109375" style="38" customWidth="1"/>
    <col min="5115" max="5120" width="9.109375" style="38"/>
    <col min="5121" max="5121" width="15.6640625" style="38" customWidth="1"/>
    <col min="5122" max="5122" width="71.109375" style="38" customWidth="1"/>
    <col min="5123" max="5123" width="16.33203125" style="38" customWidth="1"/>
    <col min="5124" max="5124" width="22.109375" style="38" customWidth="1"/>
    <col min="5125" max="5125" width="17.33203125" style="38" bestFit="1" customWidth="1"/>
    <col min="5126" max="5126" width="13.5546875" style="38" bestFit="1" customWidth="1"/>
    <col min="5127" max="5365" width="9.109375" style="38"/>
    <col min="5366" max="5366" width="9.5546875" style="38" customWidth="1"/>
    <col min="5367" max="5367" width="71.109375" style="38" customWidth="1"/>
    <col min="5368" max="5368" width="16.33203125" style="38" customWidth="1"/>
    <col min="5369" max="5369" width="21.88671875" style="38" customWidth="1"/>
    <col min="5370" max="5370" width="4.109375" style="38" customWidth="1"/>
    <col min="5371" max="5376" width="9.109375" style="38"/>
    <col min="5377" max="5377" width="15.6640625" style="38" customWidth="1"/>
    <col min="5378" max="5378" width="71.109375" style="38" customWidth="1"/>
    <col min="5379" max="5379" width="16.33203125" style="38" customWidth="1"/>
    <col min="5380" max="5380" width="22.109375" style="38" customWidth="1"/>
    <col min="5381" max="5381" width="17.33203125" style="38" bestFit="1" customWidth="1"/>
    <col min="5382" max="5382" width="13.5546875" style="38" bestFit="1" customWidth="1"/>
    <col min="5383" max="5621" width="9.109375" style="38"/>
    <col min="5622" max="5622" width="9.5546875" style="38" customWidth="1"/>
    <col min="5623" max="5623" width="71.109375" style="38" customWidth="1"/>
    <col min="5624" max="5624" width="16.33203125" style="38" customWidth="1"/>
    <col min="5625" max="5625" width="21.88671875" style="38" customWidth="1"/>
    <col min="5626" max="5626" width="4.109375" style="38" customWidth="1"/>
    <col min="5627" max="5632" width="9.109375" style="38"/>
    <col min="5633" max="5633" width="15.6640625" style="38" customWidth="1"/>
    <col min="5634" max="5634" width="71.109375" style="38" customWidth="1"/>
    <col min="5635" max="5635" width="16.33203125" style="38" customWidth="1"/>
    <col min="5636" max="5636" width="22.109375" style="38" customWidth="1"/>
    <col min="5637" max="5637" width="17.33203125" style="38" bestFit="1" customWidth="1"/>
    <col min="5638" max="5638" width="13.5546875" style="38" bestFit="1" customWidth="1"/>
    <col min="5639" max="5877" width="9.109375" style="38"/>
    <col min="5878" max="5878" width="9.5546875" style="38" customWidth="1"/>
    <col min="5879" max="5879" width="71.109375" style="38" customWidth="1"/>
    <col min="5880" max="5880" width="16.33203125" style="38" customWidth="1"/>
    <col min="5881" max="5881" width="21.88671875" style="38" customWidth="1"/>
    <col min="5882" max="5882" width="4.109375" style="38" customWidth="1"/>
    <col min="5883" max="5888" width="9.109375" style="38"/>
    <col min="5889" max="5889" width="15.6640625" style="38" customWidth="1"/>
    <col min="5890" max="5890" width="71.109375" style="38" customWidth="1"/>
    <col min="5891" max="5891" width="16.33203125" style="38" customWidth="1"/>
    <col min="5892" max="5892" width="22.109375" style="38" customWidth="1"/>
    <col min="5893" max="5893" width="17.33203125" style="38" bestFit="1" customWidth="1"/>
    <col min="5894" max="5894" width="13.5546875" style="38" bestFit="1" customWidth="1"/>
    <col min="5895" max="6133" width="9.109375" style="38"/>
    <col min="6134" max="6134" width="9.5546875" style="38" customWidth="1"/>
    <col min="6135" max="6135" width="71.109375" style="38" customWidth="1"/>
    <col min="6136" max="6136" width="16.33203125" style="38" customWidth="1"/>
    <col min="6137" max="6137" width="21.88671875" style="38" customWidth="1"/>
    <col min="6138" max="6138" width="4.109375" style="38" customWidth="1"/>
    <col min="6139" max="6144" width="9.109375" style="38"/>
    <col min="6145" max="6145" width="15.6640625" style="38" customWidth="1"/>
    <col min="6146" max="6146" width="71.109375" style="38" customWidth="1"/>
    <col min="6147" max="6147" width="16.33203125" style="38" customWidth="1"/>
    <col min="6148" max="6148" width="22.109375" style="38" customWidth="1"/>
    <col min="6149" max="6149" width="17.33203125" style="38" bestFit="1" customWidth="1"/>
    <col min="6150" max="6150" width="13.5546875" style="38" bestFit="1" customWidth="1"/>
    <col min="6151" max="6389" width="9.109375" style="38"/>
    <col min="6390" max="6390" width="9.5546875" style="38" customWidth="1"/>
    <col min="6391" max="6391" width="71.109375" style="38" customWidth="1"/>
    <col min="6392" max="6392" width="16.33203125" style="38" customWidth="1"/>
    <col min="6393" max="6393" width="21.88671875" style="38" customWidth="1"/>
    <col min="6394" max="6394" width="4.109375" style="38" customWidth="1"/>
    <col min="6395" max="6400" width="9.109375" style="38"/>
    <col min="6401" max="6401" width="15.6640625" style="38" customWidth="1"/>
    <col min="6402" max="6402" width="71.109375" style="38" customWidth="1"/>
    <col min="6403" max="6403" width="16.33203125" style="38" customWidth="1"/>
    <col min="6404" max="6404" width="22.109375" style="38" customWidth="1"/>
    <col min="6405" max="6405" width="17.33203125" style="38" bestFit="1" customWidth="1"/>
    <col min="6406" max="6406" width="13.5546875" style="38" bestFit="1" customWidth="1"/>
    <col min="6407" max="6645" width="9.109375" style="38"/>
    <col min="6646" max="6646" width="9.5546875" style="38" customWidth="1"/>
    <col min="6647" max="6647" width="71.109375" style="38" customWidth="1"/>
    <col min="6648" max="6648" width="16.33203125" style="38" customWidth="1"/>
    <col min="6649" max="6649" width="21.88671875" style="38" customWidth="1"/>
    <col min="6650" max="6650" width="4.109375" style="38" customWidth="1"/>
    <col min="6651" max="6656" width="9.109375" style="38"/>
    <col min="6657" max="6657" width="15.6640625" style="38" customWidth="1"/>
    <col min="6658" max="6658" width="71.109375" style="38" customWidth="1"/>
    <col min="6659" max="6659" width="16.33203125" style="38" customWidth="1"/>
    <col min="6660" max="6660" width="22.109375" style="38" customWidth="1"/>
    <col min="6661" max="6661" width="17.33203125" style="38" bestFit="1" customWidth="1"/>
    <col min="6662" max="6662" width="13.5546875" style="38" bestFit="1" customWidth="1"/>
    <col min="6663" max="6901" width="9.109375" style="38"/>
    <col min="6902" max="6902" width="9.5546875" style="38" customWidth="1"/>
    <col min="6903" max="6903" width="71.109375" style="38" customWidth="1"/>
    <col min="6904" max="6904" width="16.33203125" style="38" customWidth="1"/>
    <col min="6905" max="6905" width="21.88671875" style="38" customWidth="1"/>
    <col min="6906" max="6906" width="4.109375" style="38" customWidth="1"/>
    <col min="6907" max="6912" width="9.109375" style="38"/>
    <col min="6913" max="6913" width="15.6640625" style="38" customWidth="1"/>
    <col min="6914" max="6914" width="71.109375" style="38" customWidth="1"/>
    <col min="6915" max="6915" width="16.33203125" style="38" customWidth="1"/>
    <col min="6916" max="6916" width="22.109375" style="38" customWidth="1"/>
    <col min="6917" max="6917" width="17.33203125" style="38" bestFit="1" customWidth="1"/>
    <col min="6918" max="6918" width="13.5546875" style="38" bestFit="1" customWidth="1"/>
    <col min="6919" max="7157" width="9.109375" style="38"/>
    <col min="7158" max="7158" width="9.5546875" style="38" customWidth="1"/>
    <col min="7159" max="7159" width="71.109375" style="38" customWidth="1"/>
    <col min="7160" max="7160" width="16.33203125" style="38" customWidth="1"/>
    <col min="7161" max="7161" width="21.88671875" style="38" customWidth="1"/>
    <col min="7162" max="7162" width="4.109375" style="38" customWidth="1"/>
    <col min="7163" max="7168" width="9.109375" style="38"/>
    <col min="7169" max="7169" width="15.6640625" style="38" customWidth="1"/>
    <col min="7170" max="7170" width="71.109375" style="38" customWidth="1"/>
    <col min="7171" max="7171" width="16.33203125" style="38" customWidth="1"/>
    <col min="7172" max="7172" width="22.109375" style="38" customWidth="1"/>
    <col min="7173" max="7173" width="17.33203125" style="38" bestFit="1" customWidth="1"/>
    <col min="7174" max="7174" width="13.5546875" style="38" bestFit="1" customWidth="1"/>
    <col min="7175" max="7413" width="9.109375" style="38"/>
    <col min="7414" max="7414" width="9.5546875" style="38" customWidth="1"/>
    <col min="7415" max="7415" width="71.109375" style="38" customWidth="1"/>
    <col min="7416" max="7416" width="16.33203125" style="38" customWidth="1"/>
    <col min="7417" max="7417" width="21.88671875" style="38" customWidth="1"/>
    <col min="7418" max="7418" width="4.109375" style="38" customWidth="1"/>
    <col min="7419" max="7424" width="9.109375" style="38"/>
    <col min="7425" max="7425" width="15.6640625" style="38" customWidth="1"/>
    <col min="7426" max="7426" width="71.109375" style="38" customWidth="1"/>
    <col min="7427" max="7427" width="16.33203125" style="38" customWidth="1"/>
    <col min="7428" max="7428" width="22.109375" style="38" customWidth="1"/>
    <col min="7429" max="7429" width="17.33203125" style="38" bestFit="1" customWidth="1"/>
    <col min="7430" max="7430" width="13.5546875" style="38" bestFit="1" customWidth="1"/>
    <col min="7431" max="7669" width="9.109375" style="38"/>
    <col min="7670" max="7670" width="9.5546875" style="38" customWidth="1"/>
    <col min="7671" max="7671" width="71.109375" style="38" customWidth="1"/>
    <col min="7672" max="7672" width="16.33203125" style="38" customWidth="1"/>
    <col min="7673" max="7673" width="21.88671875" style="38" customWidth="1"/>
    <col min="7674" max="7674" width="4.109375" style="38" customWidth="1"/>
    <col min="7675" max="7680" width="9.109375" style="38"/>
    <col min="7681" max="7681" width="15.6640625" style="38" customWidth="1"/>
    <col min="7682" max="7682" width="71.109375" style="38" customWidth="1"/>
    <col min="7683" max="7683" width="16.33203125" style="38" customWidth="1"/>
    <col min="7684" max="7684" width="22.109375" style="38" customWidth="1"/>
    <col min="7685" max="7685" width="17.33203125" style="38" bestFit="1" customWidth="1"/>
    <col min="7686" max="7686" width="13.5546875" style="38" bestFit="1" customWidth="1"/>
    <col min="7687" max="7925" width="9.109375" style="38"/>
    <col min="7926" max="7926" width="9.5546875" style="38" customWidth="1"/>
    <col min="7927" max="7927" width="71.109375" style="38" customWidth="1"/>
    <col min="7928" max="7928" width="16.33203125" style="38" customWidth="1"/>
    <col min="7929" max="7929" width="21.88671875" style="38" customWidth="1"/>
    <col min="7930" max="7930" width="4.109375" style="38" customWidth="1"/>
    <col min="7931" max="7936" width="9.109375" style="38"/>
    <col min="7937" max="7937" width="15.6640625" style="38" customWidth="1"/>
    <col min="7938" max="7938" width="71.109375" style="38" customWidth="1"/>
    <col min="7939" max="7939" width="16.33203125" style="38" customWidth="1"/>
    <col min="7940" max="7940" width="22.109375" style="38" customWidth="1"/>
    <col min="7941" max="7941" width="17.33203125" style="38" bestFit="1" customWidth="1"/>
    <col min="7942" max="7942" width="13.5546875" style="38" bestFit="1" customWidth="1"/>
    <col min="7943" max="8181" width="9.109375" style="38"/>
    <col min="8182" max="8182" width="9.5546875" style="38" customWidth="1"/>
    <col min="8183" max="8183" width="71.109375" style="38" customWidth="1"/>
    <col min="8184" max="8184" width="16.33203125" style="38" customWidth="1"/>
    <col min="8185" max="8185" width="21.88671875" style="38" customWidth="1"/>
    <col min="8186" max="8186" width="4.109375" style="38" customWidth="1"/>
    <col min="8187" max="8192" width="9.109375" style="38"/>
    <col min="8193" max="8193" width="15.6640625" style="38" customWidth="1"/>
    <col min="8194" max="8194" width="71.109375" style="38" customWidth="1"/>
    <col min="8195" max="8195" width="16.33203125" style="38" customWidth="1"/>
    <col min="8196" max="8196" width="22.109375" style="38" customWidth="1"/>
    <col min="8197" max="8197" width="17.33203125" style="38" bestFit="1" customWidth="1"/>
    <col min="8198" max="8198" width="13.5546875" style="38" bestFit="1" customWidth="1"/>
    <col min="8199" max="8437" width="9.109375" style="38"/>
    <col min="8438" max="8438" width="9.5546875" style="38" customWidth="1"/>
    <col min="8439" max="8439" width="71.109375" style="38" customWidth="1"/>
    <col min="8440" max="8440" width="16.33203125" style="38" customWidth="1"/>
    <col min="8441" max="8441" width="21.88671875" style="38" customWidth="1"/>
    <col min="8442" max="8442" width="4.109375" style="38" customWidth="1"/>
    <col min="8443" max="8448" width="9.109375" style="38"/>
    <col min="8449" max="8449" width="15.6640625" style="38" customWidth="1"/>
    <col min="8450" max="8450" width="71.109375" style="38" customWidth="1"/>
    <col min="8451" max="8451" width="16.33203125" style="38" customWidth="1"/>
    <col min="8452" max="8452" width="22.109375" style="38" customWidth="1"/>
    <col min="8453" max="8453" width="17.33203125" style="38" bestFit="1" customWidth="1"/>
    <col min="8454" max="8454" width="13.5546875" style="38" bestFit="1" customWidth="1"/>
    <col min="8455" max="8693" width="9.109375" style="38"/>
    <col min="8694" max="8694" width="9.5546875" style="38" customWidth="1"/>
    <col min="8695" max="8695" width="71.109375" style="38" customWidth="1"/>
    <col min="8696" max="8696" width="16.33203125" style="38" customWidth="1"/>
    <col min="8697" max="8697" width="21.88671875" style="38" customWidth="1"/>
    <col min="8698" max="8698" width="4.109375" style="38" customWidth="1"/>
    <col min="8699" max="8704" width="9.109375" style="38"/>
    <col min="8705" max="8705" width="15.6640625" style="38" customWidth="1"/>
    <col min="8706" max="8706" width="71.109375" style="38" customWidth="1"/>
    <col min="8707" max="8707" width="16.33203125" style="38" customWidth="1"/>
    <col min="8708" max="8708" width="22.109375" style="38" customWidth="1"/>
    <col min="8709" max="8709" width="17.33203125" style="38" bestFit="1" customWidth="1"/>
    <col min="8710" max="8710" width="13.5546875" style="38" bestFit="1" customWidth="1"/>
    <col min="8711" max="8949" width="9.109375" style="38"/>
    <col min="8950" max="8950" width="9.5546875" style="38" customWidth="1"/>
    <col min="8951" max="8951" width="71.109375" style="38" customWidth="1"/>
    <col min="8952" max="8952" width="16.33203125" style="38" customWidth="1"/>
    <col min="8953" max="8953" width="21.88671875" style="38" customWidth="1"/>
    <col min="8954" max="8954" width="4.109375" style="38" customWidth="1"/>
    <col min="8955" max="8960" width="9.109375" style="38"/>
    <col min="8961" max="8961" width="15.6640625" style="38" customWidth="1"/>
    <col min="8962" max="8962" width="71.109375" style="38" customWidth="1"/>
    <col min="8963" max="8963" width="16.33203125" style="38" customWidth="1"/>
    <col min="8964" max="8964" width="22.109375" style="38" customWidth="1"/>
    <col min="8965" max="8965" width="17.33203125" style="38" bestFit="1" customWidth="1"/>
    <col min="8966" max="8966" width="13.5546875" style="38" bestFit="1" customWidth="1"/>
    <col min="8967" max="9205" width="9.109375" style="38"/>
    <col min="9206" max="9206" width="9.5546875" style="38" customWidth="1"/>
    <col min="9207" max="9207" width="71.109375" style="38" customWidth="1"/>
    <col min="9208" max="9208" width="16.33203125" style="38" customWidth="1"/>
    <col min="9209" max="9209" width="21.88671875" style="38" customWidth="1"/>
    <col min="9210" max="9210" width="4.109375" style="38" customWidth="1"/>
    <col min="9211" max="9216" width="9.109375" style="38"/>
    <col min="9217" max="9217" width="15.6640625" style="38" customWidth="1"/>
    <col min="9218" max="9218" width="71.109375" style="38" customWidth="1"/>
    <col min="9219" max="9219" width="16.33203125" style="38" customWidth="1"/>
    <col min="9220" max="9220" width="22.109375" style="38" customWidth="1"/>
    <col min="9221" max="9221" width="17.33203125" style="38" bestFit="1" customWidth="1"/>
    <col min="9222" max="9222" width="13.5546875" style="38" bestFit="1" customWidth="1"/>
    <col min="9223" max="9461" width="9.109375" style="38"/>
    <col min="9462" max="9462" width="9.5546875" style="38" customWidth="1"/>
    <col min="9463" max="9463" width="71.109375" style="38" customWidth="1"/>
    <col min="9464" max="9464" width="16.33203125" style="38" customWidth="1"/>
    <col min="9465" max="9465" width="21.88671875" style="38" customWidth="1"/>
    <col min="9466" max="9466" width="4.109375" style="38" customWidth="1"/>
    <col min="9467" max="9472" width="9.109375" style="38"/>
    <col min="9473" max="9473" width="15.6640625" style="38" customWidth="1"/>
    <col min="9474" max="9474" width="71.109375" style="38" customWidth="1"/>
    <col min="9475" max="9475" width="16.33203125" style="38" customWidth="1"/>
    <col min="9476" max="9476" width="22.109375" style="38" customWidth="1"/>
    <col min="9477" max="9477" width="17.33203125" style="38" bestFit="1" customWidth="1"/>
    <col min="9478" max="9478" width="13.5546875" style="38" bestFit="1" customWidth="1"/>
    <col min="9479" max="9717" width="9.109375" style="38"/>
    <col min="9718" max="9718" width="9.5546875" style="38" customWidth="1"/>
    <col min="9719" max="9719" width="71.109375" style="38" customWidth="1"/>
    <col min="9720" max="9720" width="16.33203125" style="38" customWidth="1"/>
    <col min="9721" max="9721" width="21.88671875" style="38" customWidth="1"/>
    <col min="9722" max="9722" width="4.109375" style="38" customWidth="1"/>
    <col min="9723" max="9728" width="9.109375" style="38"/>
    <col min="9729" max="9729" width="15.6640625" style="38" customWidth="1"/>
    <col min="9730" max="9730" width="71.109375" style="38" customWidth="1"/>
    <col min="9731" max="9731" width="16.33203125" style="38" customWidth="1"/>
    <col min="9732" max="9732" width="22.109375" style="38" customWidth="1"/>
    <col min="9733" max="9733" width="17.33203125" style="38" bestFit="1" customWidth="1"/>
    <col min="9734" max="9734" width="13.5546875" style="38" bestFit="1" customWidth="1"/>
    <col min="9735" max="9973" width="9.109375" style="38"/>
    <col min="9974" max="9974" width="9.5546875" style="38" customWidth="1"/>
    <col min="9975" max="9975" width="71.109375" style="38" customWidth="1"/>
    <col min="9976" max="9976" width="16.33203125" style="38" customWidth="1"/>
    <col min="9977" max="9977" width="21.88671875" style="38" customWidth="1"/>
    <col min="9978" max="9978" width="4.109375" style="38" customWidth="1"/>
    <col min="9979" max="9984" width="9.109375" style="38"/>
    <col min="9985" max="9985" width="15.6640625" style="38" customWidth="1"/>
    <col min="9986" max="9986" width="71.109375" style="38" customWidth="1"/>
    <col min="9987" max="9987" width="16.33203125" style="38" customWidth="1"/>
    <col min="9988" max="9988" width="22.109375" style="38" customWidth="1"/>
    <col min="9989" max="9989" width="17.33203125" style="38" bestFit="1" customWidth="1"/>
    <col min="9990" max="9990" width="13.5546875" style="38" bestFit="1" customWidth="1"/>
    <col min="9991" max="10229" width="9.109375" style="38"/>
    <col min="10230" max="10230" width="9.5546875" style="38" customWidth="1"/>
    <col min="10231" max="10231" width="71.109375" style="38" customWidth="1"/>
    <col min="10232" max="10232" width="16.33203125" style="38" customWidth="1"/>
    <col min="10233" max="10233" width="21.88671875" style="38" customWidth="1"/>
    <col min="10234" max="10234" width="4.109375" style="38" customWidth="1"/>
    <col min="10235" max="10240" width="9.109375" style="38"/>
    <col min="10241" max="10241" width="15.6640625" style="38" customWidth="1"/>
    <col min="10242" max="10242" width="71.109375" style="38" customWidth="1"/>
    <col min="10243" max="10243" width="16.33203125" style="38" customWidth="1"/>
    <col min="10244" max="10244" width="22.109375" style="38" customWidth="1"/>
    <col min="10245" max="10245" width="17.33203125" style="38" bestFit="1" customWidth="1"/>
    <col min="10246" max="10246" width="13.5546875" style="38" bestFit="1" customWidth="1"/>
    <col min="10247" max="10485" width="9.109375" style="38"/>
    <col min="10486" max="10486" width="9.5546875" style="38" customWidth="1"/>
    <col min="10487" max="10487" width="71.109375" style="38" customWidth="1"/>
    <col min="10488" max="10488" width="16.33203125" style="38" customWidth="1"/>
    <col min="10489" max="10489" width="21.88671875" style="38" customWidth="1"/>
    <col min="10490" max="10490" width="4.109375" style="38" customWidth="1"/>
    <col min="10491" max="10496" width="9.109375" style="38"/>
    <col min="10497" max="10497" width="15.6640625" style="38" customWidth="1"/>
    <col min="10498" max="10498" width="71.109375" style="38" customWidth="1"/>
    <col min="10499" max="10499" width="16.33203125" style="38" customWidth="1"/>
    <col min="10500" max="10500" width="22.109375" style="38" customWidth="1"/>
    <col min="10501" max="10501" width="17.33203125" style="38" bestFit="1" customWidth="1"/>
    <col min="10502" max="10502" width="13.5546875" style="38" bestFit="1" customWidth="1"/>
    <col min="10503" max="10741" width="9.109375" style="38"/>
    <col min="10742" max="10742" width="9.5546875" style="38" customWidth="1"/>
    <col min="10743" max="10743" width="71.109375" style="38" customWidth="1"/>
    <col min="10744" max="10744" width="16.33203125" style="38" customWidth="1"/>
    <col min="10745" max="10745" width="21.88671875" style="38" customWidth="1"/>
    <col min="10746" max="10746" width="4.109375" style="38" customWidth="1"/>
    <col min="10747" max="10752" width="9.109375" style="38"/>
    <col min="10753" max="10753" width="15.6640625" style="38" customWidth="1"/>
    <col min="10754" max="10754" width="71.109375" style="38" customWidth="1"/>
    <col min="10755" max="10755" width="16.33203125" style="38" customWidth="1"/>
    <col min="10756" max="10756" width="22.109375" style="38" customWidth="1"/>
    <col min="10757" max="10757" width="17.33203125" style="38" bestFit="1" customWidth="1"/>
    <col min="10758" max="10758" width="13.5546875" style="38" bestFit="1" customWidth="1"/>
    <col min="10759" max="10997" width="9.109375" style="38"/>
    <col min="10998" max="10998" width="9.5546875" style="38" customWidth="1"/>
    <col min="10999" max="10999" width="71.109375" style="38" customWidth="1"/>
    <col min="11000" max="11000" width="16.33203125" style="38" customWidth="1"/>
    <col min="11001" max="11001" width="21.88671875" style="38" customWidth="1"/>
    <col min="11002" max="11002" width="4.109375" style="38" customWidth="1"/>
    <col min="11003" max="11008" width="9.109375" style="38"/>
    <col min="11009" max="11009" width="15.6640625" style="38" customWidth="1"/>
    <col min="11010" max="11010" width="71.109375" style="38" customWidth="1"/>
    <col min="11011" max="11011" width="16.33203125" style="38" customWidth="1"/>
    <col min="11012" max="11012" width="22.109375" style="38" customWidth="1"/>
    <col min="11013" max="11013" width="17.33203125" style="38" bestFit="1" customWidth="1"/>
    <col min="11014" max="11014" width="13.5546875" style="38" bestFit="1" customWidth="1"/>
    <col min="11015" max="11253" width="9.109375" style="38"/>
    <col min="11254" max="11254" width="9.5546875" style="38" customWidth="1"/>
    <col min="11255" max="11255" width="71.109375" style="38" customWidth="1"/>
    <col min="11256" max="11256" width="16.33203125" style="38" customWidth="1"/>
    <col min="11257" max="11257" width="21.88671875" style="38" customWidth="1"/>
    <col min="11258" max="11258" width="4.109375" style="38" customWidth="1"/>
    <col min="11259" max="11264" width="9.109375" style="38"/>
    <col min="11265" max="11265" width="15.6640625" style="38" customWidth="1"/>
    <col min="11266" max="11266" width="71.109375" style="38" customWidth="1"/>
    <col min="11267" max="11267" width="16.33203125" style="38" customWidth="1"/>
    <col min="11268" max="11268" width="22.109375" style="38" customWidth="1"/>
    <col min="11269" max="11269" width="17.33203125" style="38" bestFit="1" customWidth="1"/>
    <col min="11270" max="11270" width="13.5546875" style="38" bestFit="1" customWidth="1"/>
    <col min="11271" max="11509" width="9.109375" style="38"/>
    <col min="11510" max="11510" width="9.5546875" style="38" customWidth="1"/>
    <col min="11511" max="11511" width="71.109375" style="38" customWidth="1"/>
    <col min="11512" max="11512" width="16.33203125" style="38" customWidth="1"/>
    <col min="11513" max="11513" width="21.88671875" style="38" customWidth="1"/>
    <col min="11514" max="11514" width="4.109375" style="38" customWidth="1"/>
    <col min="11515" max="11520" width="9.109375" style="38"/>
    <col min="11521" max="11521" width="15.6640625" style="38" customWidth="1"/>
    <col min="11522" max="11522" width="71.109375" style="38" customWidth="1"/>
    <col min="11523" max="11523" width="16.33203125" style="38" customWidth="1"/>
    <col min="11524" max="11524" width="22.109375" style="38" customWidth="1"/>
    <col min="11525" max="11525" width="17.33203125" style="38" bestFit="1" customWidth="1"/>
    <col min="11526" max="11526" width="13.5546875" style="38" bestFit="1" customWidth="1"/>
    <col min="11527" max="11765" width="9.109375" style="38"/>
    <col min="11766" max="11766" width="9.5546875" style="38" customWidth="1"/>
    <col min="11767" max="11767" width="71.109375" style="38" customWidth="1"/>
    <col min="11768" max="11768" width="16.33203125" style="38" customWidth="1"/>
    <col min="11769" max="11769" width="21.88671875" style="38" customWidth="1"/>
    <col min="11770" max="11770" width="4.109375" style="38" customWidth="1"/>
    <col min="11771" max="11776" width="9.109375" style="38"/>
    <col min="11777" max="11777" width="15.6640625" style="38" customWidth="1"/>
    <col min="11778" max="11778" width="71.109375" style="38" customWidth="1"/>
    <col min="11779" max="11779" width="16.33203125" style="38" customWidth="1"/>
    <col min="11780" max="11780" width="22.109375" style="38" customWidth="1"/>
    <col min="11781" max="11781" width="17.33203125" style="38" bestFit="1" customWidth="1"/>
    <col min="11782" max="11782" width="13.5546875" style="38" bestFit="1" customWidth="1"/>
    <col min="11783" max="12021" width="9.109375" style="38"/>
    <col min="12022" max="12022" width="9.5546875" style="38" customWidth="1"/>
    <col min="12023" max="12023" width="71.109375" style="38" customWidth="1"/>
    <col min="12024" max="12024" width="16.33203125" style="38" customWidth="1"/>
    <col min="12025" max="12025" width="21.88671875" style="38" customWidth="1"/>
    <col min="12026" max="12026" width="4.109375" style="38" customWidth="1"/>
    <col min="12027" max="12032" width="9.109375" style="38"/>
    <col min="12033" max="12033" width="15.6640625" style="38" customWidth="1"/>
    <col min="12034" max="12034" width="71.109375" style="38" customWidth="1"/>
    <col min="12035" max="12035" width="16.33203125" style="38" customWidth="1"/>
    <col min="12036" max="12036" width="22.109375" style="38" customWidth="1"/>
    <col min="12037" max="12037" width="17.33203125" style="38" bestFit="1" customWidth="1"/>
    <col min="12038" max="12038" width="13.5546875" style="38" bestFit="1" customWidth="1"/>
    <col min="12039" max="12277" width="9.109375" style="38"/>
    <col min="12278" max="12278" width="9.5546875" style="38" customWidth="1"/>
    <col min="12279" max="12279" width="71.109375" style="38" customWidth="1"/>
    <col min="12280" max="12280" width="16.33203125" style="38" customWidth="1"/>
    <col min="12281" max="12281" width="21.88671875" style="38" customWidth="1"/>
    <col min="12282" max="12282" width="4.109375" style="38" customWidth="1"/>
    <col min="12283" max="12288" width="9.109375" style="38"/>
    <col min="12289" max="12289" width="15.6640625" style="38" customWidth="1"/>
    <col min="12290" max="12290" width="71.109375" style="38" customWidth="1"/>
    <col min="12291" max="12291" width="16.33203125" style="38" customWidth="1"/>
    <col min="12292" max="12292" width="22.109375" style="38" customWidth="1"/>
    <col min="12293" max="12293" width="17.33203125" style="38" bestFit="1" customWidth="1"/>
    <col min="12294" max="12294" width="13.5546875" style="38" bestFit="1" customWidth="1"/>
    <col min="12295" max="12533" width="9.109375" style="38"/>
    <col min="12534" max="12534" width="9.5546875" style="38" customWidth="1"/>
    <col min="12535" max="12535" width="71.109375" style="38" customWidth="1"/>
    <col min="12536" max="12536" width="16.33203125" style="38" customWidth="1"/>
    <col min="12537" max="12537" width="21.88671875" style="38" customWidth="1"/>
    <col min="12538" max="12538" width="4.109375" style="38" customWidth="1"/>
    <col min="12539" max="12544" width="9.109375" style="38"/>
    <col min="12545" max="12545" width="15.6640625" style="38" customWidth="1"/>
    <col min="12546" max="12546" width="71.109375" style="38" customWidth="1"/>
    <col min="12547" max="12547" width="16.33203125" style="38" customWidth="1"/>
    <col min="12548" max="12548" width="22.109375" style="38" customWidth="1"/>
    <col min="12549" max="12549" width="17.33203125" style="38" bestFit="1" customWidth="1"/>
    <col min="12550" max="12550" width="13.5546875" style="38" bestFit="1" customWidth="1"/>
    <col min="12551" max="12789" width="9.109375" style="38"/>
    <col min="12790" max="12790" width="9.5546875" style="38" customWidth="1"/>
    <col min="12791" max="12791" width="71.109375" style="38" customWidth="1"/>
    <col min="12792" max="12792" width="16.33203125" style="38" customWidth="1"/>
    <col min="12793" max="12793" width="21.88671875" style="38" customWidth="1"/>
    <col min="12794" max="12794" width="4.109375" style="38" customWidth="1"/>
    <col min="12795" max="12800" width="9.109375" style="38"/>
    <col min="12801" max="12801" width="15.6640625" style="38" customWidth="1"/>
    <col min="12802" max="12802" width="71.109375" style="38" customWidth="1"/>
    <col min="12803" max="12803" width="16.33203125" style="38" customWidth="1"/>
    <col min="12804" max="12804" width="22.109375" style="38" customWidth="1"/>
    <col min="12805" max="12805" width="17.33203125" style="38" bestFit="1" customWidth="1"/>
    <col min="12806" max="12806" width="13.5546875" style="38" bestFit="1" customWidth="1"/>
    <col min="12807" max="13045" width="9.109375" style="38"/>
    <col min="13046" max="13046" width="9.5546875" style="38" customWidth="1"/>
    <col min="13047" max="13047" width="71.109375" style="38" customWidth="1"/>
    <col min="13048" max="13048" width="16.33203125" style="38" customWidth="1"/>
    <col min="13049" max="13049" width="21.88671875" style="38" customWidth="1"/>
    <col min="13050" max="13050" width="4.109375" style="38" customWidth="1"/>
    <col min="13051" max="13056" width="9.109375" style="38"/>
    <col min="13057" max="13057" width="15.6640625" style="38" customWidth="1"/>
    <col min="13058" max="13058" width="71.109375" style="38" customWidth="1"/>
    <col min="13059" max="13059" width="16.33203125" style="38" customWidth="1"/>
    <col min="13060" max="13060" width="22.109375" style="38" customWidth="1"/>
    <col min="13061" max="13061" width="17.33203125" style="38" bestFit="1" customWidth="1"/>
    <col min="13062" max="13062" width="13.5546875" style="38" bestFit="1" customWidth="1"/>
    <col min="13063" max="13301" width="9.109375" style="38"/>
    <col min="13302" max="13302" width="9.5546875" style="38" customWidth="1"/>
    <col min="13303" max="13303" width="71.109375" style="38" customWidth="1"/>
    <col min="13304" max="13304" width="16.33203125" style="38" customWidth="1"/>
    <col min="13305" max="13305" width="21.88671875" style="38" customWidth="1"/>
    <col min="13306" max="13306" width="4.109375" style="38" customWidth="1"/>
    <col min="13307" max="13312" width="9.109375" style="38"/>
    <col min="13313" max="13313" width="15.6640625" style="38" customWidth="1"/>
    <col min="13314" max="13314" width="71.109375" style="38" customWidth="1"/>
    <col min="13315" max="13315" width="16.33203125" style="38" customWidth="1"/>
    <col min="13316" max="13316" width="22.109375" style="38" customWidth="1"/>
    <col min="13317" max="13317" width="17.33203125" style="38" bestFit="1" customWidth="1"/>
    <col min="13318" max="13318" width="13.5546875" style="38" bestFit="1" customWidth="1"/>
    <col min="13319" max="13557" width="9.109375" style="38"/>
    <col min="13558" max="13558" width="9.5546875" style="38" customWidth="1"/>
    <col min="13559" max="13559" width="71.109375" style="38" customWidth="1"/>
    <col min="13560" max="13560" width="16.33203125" style="38" customWidth="1"/>
    <col min="13561" max="13561" width="21.88671875" style="38" customWidth="1"/>
    <col min="13562" max="13562" width="4.109375" style="38" customWidth="1"/>
    <col min="13563" max="13568" width="9.109375" style="38"/>
    <col min="13569" max="13569" width="15.6640625" style="38" customWidth="1"/>
    <col min="13570" max="13570" width="71.109375" style="38" customWidth="1"/>
    <col min="13571" max="13571" width="16.33203125" style="38" customWidth="1"/>
    <col min="13572" max="13572" width="22.109375" style="38" customWidth="1"/>
    <col min="13573" max="13573" width="17.33203125" style="38" bestFit="1" customWidth="1"/>
    <col min="13574" max="13574" width="13.5546875" style="38" bestFit="1" customWidth="1"/>
    <col min="13575" max="13813" width="9.109375" style="38"/>
    <col min="13814" max="13814" width="9.5546875" style="38" customWidth="1"/>
    <col min="13815" max="13815" width="71.109375" style="38" customWidth="1"/>
    <col min="13816" max="13816" width="16.33203125" style="38" customWidth="1"/>
    <col min="13817" max="13817" width="21.88671875" style="38" customWidth="1"/>
    <col min="13818" max="13818" width="4.109375" style="38" customWidth="1"/>
    <col min="13819" max="13824" width="9.109375" style="38"/>
    <col min="13825" max="13825" width="15.6640625" style="38" customWidth="1"/>
    <col min="13826" max="13826" width="71.109375" style="38" customWidth="1"/>
    <col min="13827" max="13827" width="16.33203125" style="38" customWidth="1"/>
    <col min="13828" max="13828" width="22.109375" style="38" customWidth="1"/>
    <col min="13829" max="13829" width="17.33203125" style="38" bestFit="1" customWidth="1"/>
    <col min="13830" max="13830" width="13.5546875" style="38" bestFit="1" customWidth="1"/>
    <col min="13831" max="14069" width="9.109375" style="38"/>
    <col min="14070" max="14070" width="9.5546875" style="38" customWidth="1"/>
    <col min="14071" max="14071" width="71.109375" style="38" customWidth="1"/>
    <col min="14072" max="14072" width="16.33203125" style="38" customWidth="1"/>
    <col min="14073" max="14073" width="21.88671875" style="38" customWidth="1"/>
    <col min="14074" max="14074" width="4.109375" style="38" customWidth="1"/>
    <col min="14075" max="14080" width="9.109375" style="38"/>
    <col min="14081" max="14081" width="15.6640625" style="38" customWidth="1"/>
    <col min="14082" max="14082" width="71.109375" style="38" customWidth="1"/>
    <col min="14083" max="14083" width="16.33203125" style="38" customWidth="1"/>
    <col min="14084" max="14084" width="22.109375" style="38" customWidth="1"/>
    <col min="14085" max="14085" width="17.33203125" style="38" bestFit="1" customWidth="1"/>
    <col min="14086" max="14086" width="13.5546875" style="38" bestFit="1" customWidth="1"/>
    <col min="14087" max="14325" width="9.109375" style="38"/>
    <col min="14326" max="14326" width="9.5546875" style="38" customWidth="1"/>
    <col min="14327" max="14327" width="71.109375" style="38" customWidth="1"/>
    <col min="14328" max="14328" width="16.33203125" style="38" customWidth="1"/>
    <col min="14329" max="14329" width="21.88671875" style="38" customWidth="1"/>
    <col min="14330" max="14330" width="4.109375" style="38" customWidth="1"/>
    <col min="14331" max="14336" width="9.109375" style="38"/>
    <col min="14337" max="14337" width="15.6640625" style="38" customWidth="1"/>
    <col min="14338" max="14338" width="71.109375" style="38" customWidth="1"/>
    <col min="14339" max="14339" width="16.33203125" style="38" customWidth="1"/>
    <col min="14340" max="14340" width="22.109375" style="38" customWidth="1"/>
    <col min="14341" max="14341" width="17.33203125" style="38" bestFit="1" customWidth="1"/>
    <col min="14342" max="14342" width="13.5546875" style="38" bestFit="1" customWidth="1"/>
    <col min="14343" max="14581" width="9.109375" style="38"/>
    <col min="14582" max="14582" width="9.5546875" style="38" customWidth="1"/>
    <col min="14583" max="14583" width="71.109375" style="38" customWidth="1"/>
    <col min="14584" max="14584" width="16.33203125" style="38" customWidth="1"/>
    <col min="14585" max="14585" width="21.88671875" style="38" customWidth="1"/>
    <col min="14586" max="14586" width="4.109375" style="38" customWidth="1"/>
    <col min="14587" max="14592" width="9.109375" style="38"/>
    <col min="14593" max="14593" width="15.6640625" style="38" customWidth="1"/>
    <col min="14594" max="14594" width="71.109375" style="38" customWidth="1"/>
    <col min="14595" max="14595" width="16.33203125" style="38" customWidth="1"/>
    <col min="14596" max="14596" width="22.109375" style="38" customWidth="1"/>
    <col min="14597" max="14597" width="17.33203125" style="38" bestFit="1" customWidth="1"/>
    <col min="14598" max="14598" width="13.5546875" style="38" bestFit="1" customWidth="1"/>
    <col min="14599" max="14837" width="9.109375" style="38"/>
    <col min="14838" max="14838" width="9.5546875" style="38" customWidth="1"/>
    <col min="14839" max="14839" width="71.109375" style="38" customWidth="1"/>
    <col min="14840" max="14840" width="16.33203125" style="38" customWidth="1"/>
    <col min="14841" max="14841" width="21.88671875" style="38" customWidth="1"/>
    <col min="14842" max="14842" width="4.109375" style="38" customWidth="1"/>
    <col min="14843" max="14848" width="9.109375" style="38"/>
    <col min="14849" max="14849" width="15.6640625" style="38" customWidth="1"/>
    <col min="14850" max="14850" width="71.109375" style="38" customWidth="1"/>
    <col min="14851" max="14851" width="16.33203125" style="38" customWidth="1"/>
    <col min="14852" max="14852" width="22.109375" style="38" customWidth="1"/>
    <col min="14853" max="14853" width="17.33203125" style="38" bestFit="1" customWidth="1"/>
    <col min="14854" max="14854" width="13.5546875" style="38" bestFit="1" customWidth="1"/>
    <col min="14855" max="15093" width="9.109375" style="38"/>
    <col min="15094" max="15094" width="9.5546875" style="38" customWidth="1"/>
    <col min="15095" max="15095" width="71.109375" style="38" customWidth="1"/>
    <col min="15096" max="15096" width="16.33203125" style="38" customWidth="1"/>
    <col min="15097" max="15097" width="21.88671875" style="38" customWidth="1"/>
    <col min="15098" max="15098" width="4.109375" style="38" customWidth="1"/>
    <col min="15099" max="15104" width="9.109375" style="38"/>
    <col min="15105" max="15105" width="15.6640625" style="38" customWidth="1"/>
    <col min="15106" max="15106" width="71.109375" style="38" customWidth="1"/>
    <col min="15107" max="15107" width="16.33203125" style="38" customWidth="1"/>
    <col min="15108" max="15108" width="22.109375" style="38" customWidth="1"/>
    <col min="15109" max="15109" width="17.33203125" style="38" bestFit="1" customWidth="1"/>
    <col min="15110" max="15110" width="13.5546875" style="38" bestFit="1" customWidth="1"/>
    <col min="15111" max="15349" width="9.109375" style="38"/>
    <col min="15350" max="15350" width="9.5546875" style="38" customWidth="1"/>
    <col min="15351" max="15351" width="71.109375" style="38" customWidth="1"/>
    <col min="15352" max="15352" width="16.33203125" style="38" customWidth="1"/>
    <col min="15353" max="15353" width="21.88671875" style="38" customWidth="1"/>
    <col min="15354" max="15354" width="4.109375" style="38" customWidth="1"/>
    <col min="15355" max="15360" width="9.109375" style="38"/>
    <col min="15361" max="15361" width="15.6640625" style="38" customWidth="1"/>
    <col min="15362" max="15362" width="71.109375" style="38" customWidth="1"/>
    <col min="15363" max="15363" width="16.33203125" style="38" customWidth="1"/>
    <col min="15364" max="15364" width="22.109375" style="38" customWidth="1"/>
    <col min="15365" max="15365" width="17.33203125" style="38" bestFit="1" customWidth="1"/>
    <col min="15366" max="15366" width="13.5546875" style="38" bestFit="1" customWidth="1"/>
    <col min="15367" max="15605" width="9.109375" style="38"/>
    <col min="15606" max="15606" width="9.5546875" style="38" customWidth="1"/>
    <col min="15607" max="15607" width="71.109375" style="38" customWidth="1"/>
    <col min="15608" max="15608" width="16.33203125" style="38" customWidth="1"/>
    <col min="15609" max="15609" width="21.88671875" style="38" customWidth="1"/>
    <col min="15610" max="15610" width="4.109375" style="38" customWidth="1"/>
    <col min="15611" max="15616" width="9.109375" style="38"/>
    <col min="15617" max="15617" width="15.6640625" style="38" customWidth="1"/>
    <col min="15618" max="15618" width="71.109375" style="38" customWidth="1"/>
    <col min="15619" max="15619" width="16.33203125" style="38" customWidth="1"/>
    <col min="15620" max="15620" width="22.109375" style="38" customWidth="1"/>
    <col min="15621" max="15621" width="17.33203125" style="38" bestFit="1" customWidth="1"/>
    <col min="15622" max="15622" width="13.5546875" style="38" bestFit="1" customWidth="1"/>
    <col min="15623" max="15861" width="9.109375" style="38"/>
    <col min="15862" max="15862" width="9.5546875" style="38" customWidth="1"/>
    <col min="15863" max="15863" width="71.109375" style="38" customWidth="1"/>
    <col min="15864" max="15864" width="16.33203125" style="38" customWidth="1"/>
    <col min="15865" max="15865" width="21.88671875" style="38" customWidth="1"/>
    <col min="15866" max="15866" width="4.109375" style="38" customWidth="1"/>
    <col min="15867" max="15872" width="9.109375" style="38"/>
    <col min="15873" max="15873" width="15.6640625" style="38" customWidth="1"/>
    <col min="15874" max="15874" width="71.109375" style="38" customWidth="1"/>
    <col min="15875" max="15875" width="16.33203125" style="38" customWidth="1"/>
    <col min="15876" max="15876" width="22.109375" style="38" customWidth="1"/>
    <col min="15877" max="15877" width="17.33203125" style="38" bestFit="1" customWidth="1"/>
    <col min="15878" max="15878" width="13.5546875" style="38" bestFit="1" customWidth="1"/>
    <col min="15879" max="16117" width="9.109375" style="38"/>
    <col min="16118" max="16118" width="9.5546875" style="38" customWidth="1"/>
    <col min="16119" max="16119" width="71.109375" style="38" customWidth="1"/>
    <col min="16120" max="16120" width="16.33203125" style="38" customWidth="1"/>
    <col min="16121" max="16121" width="21.88671875" style="38" customWidth="1"/>
    <col min="16122" max="16122" width="4.109375" style="38" customWidth="1"/>
    <col min="16123" max="16128" width="9.109375" style="38"/>
    <col min="16129" max="16129" width="15.6640625" style="38" customWidth="1"/>
    <col min="16130" max="16130" width="71.109375" style="38" customWidth="1"/>
    <col min="16131" max="16131" width="16.33203125" style="38" customWidth="1"/>
    <col min="16132" max="16132" width="22.109375" style="38" customWidth="1"/>
    <col min="16133" max="16133" width="17.33203125" style="38" bestFit="1" customWidth="1"/>
    <col min="16134" max="16134" width="13.5546875" style="38" bestFit="1" customWidth="1"/>
    <col min="16135" max="16373" width="9.109375" style="38"/>
    <col min="16374" max="16374" width="9.5546875" style="38" customWidth="1"/>
    <col min="16375" max="16375" width="71.109375" style="38" customWidth="1"/>
    <col min="16376" max="16376" width="16.33203125" style="38" customWidth="1"/>
    <col min="16377" max="16377" width="21.88671875" style="38" customWidth="1"/>
    <col min="16378" max="16378" width="4.109375" style="38" customWidth="1"/>
    <col min="16379" max="16384" width="9.109375" style="38"/>
  </cols>
  <sheetData>
    <row r="1" spans="1:6" s="33" customFormat="1" ht="33.75" customHeight="1" x14ac:dyDescent="0.25">
      <c r="A1" s="30" t="s">
        <v>64</v>
      </c>
      <c r="B1" s="31" t="s">
        <v>65</v>
      </c>
      <c r="C1" s="31" t="s">
        <v>66</v>
      </c>
      <c r="D1" s="32" t="s">
        <v>67</v>
      </c>
    </row>
    <row r="2" spans="1:6" ht="14.25" customHeight="1" x14ac:dyDescent="0.25">
      <c r="A2" s="34"/>
      <c r="B2" s="35"/>
      <c r="C2" s="36"/>
      <c r="D2" s="37"/>
    </row>
    <row r="3" spans="1:6" ht="14.25" customHeight="1" x14ac:dyDescent="0.25">
      <c r="A3" s="40"/>
      <c r="B3" s="39"/>
      <c r="C3" s="41"/>
      <c r="D3" s="37"/>
    </row>
    <row r="4" spans="1:6" ht="30" customHeight="1" x14ac:dyDescent="0.25">
      <c r="A4" s="40"/>
      <c r="B4" s="69" t="s">
        <v>83</v>
      </c>
      <c r="C4" s="41"/>
      <c r="D4" s="37"/>
    </row>
    <row r="5" spans="1:6" ht="14.25" customHeight="1" x14ac:dyDescent="0.25">
      <c r="A5" s="40"/>
      <c r="B5" s="39"/>
      <c r="C5" s="41"/>
      <c r="D5" s="37"/>
    </row>
    <row r="6" spans="1:6" ht="14.25" customHeight="1" x14ac:dyDescent="0.25">
      <c r="A6" s="40"/>
      <c r="B6" s="42"/>
      <c r="C6" s="41"/>
      <c r="D6" s="37"/>
    </row>
    <row r="7" spans="1:6" ht="14.25" customHeight="1" x14ac:dyDescent="0.25">
      <c r="A7" s="40"/>
      <c r="B7" s="43" t="s">
        <v>68</v>
      </c>
      <c r="C7" s="44"/>
      <c r="D7" s="37"/>
    </row>
    <row r="8" spans="1:6" ht="14.25" customHeight="1" x14ac:dyDescent="0.25">
      <c r="A8" s="40"/>
      <c r="B8" s="45"/>
      <c r="C8" s="41"/>
      <c r="D8" s="37"/>
    </row>
    <row r="9" spans="1:6" ht="14.25" customHeight="1" x14ac:dyDescent="0.25">
      <c r="A9" s="40"/>
      <c r="B9" s="45"/>
      <c r="C9" s="41"/>
      <c r="D9" s="37"/>
    </row>
    <row r="10" spans="1:6" ht="14.25" customHeight="1" x14ac:dyDescent="0.25">
      <c r="A10" s="40"/>
      <c r="B10" s="45"/>
      <c r="C10" s="47"/>
      <c r="D10" s="37"/>
    </row>
    <row r="11" spans="1:6" ht="14.25" customHeight="1" x14ac:dyDescent="0.25">
      <c r="A11" s="40">
        <v>2</v>
      </c>
      <c r="B11" s="45" t="s">
        <v>80</v>
      </c>
      <c r="C11" s="46" t="s">
        <v>84</v>
      </c>
      <c r="D11" s="37">
        <f>'Rehab of 9 offices and Hall'!F28</f>
        <v>0</v>
      </c>
      <c r="F11" s="48"/>
    </row>
    <row r="12" spans="1:6" ht="14.25" customHeight="1" x14ac:dyDescent="0.25">
      <c r="A12" s="40"/>
      <c r="B12" s="45"/>
      <c r="C12" s="46"/>
      <c r="D12" s="37"/>
    </row>
    <row r="13" spans="1:6" ht="14.25" customHeight="1" x14ac:dyDescent="0.25">
      <c r="A13" s="40"/>
      <c r="C13" s="46"/>
      <c r="D13" s="37"/>
      <c r="E13" s="50"/>
      <c r="F13" s="51"/>
    </row>
    <row r="14" spans="1:6" ht="14.25" customHeight="1" x14ac:dyDescent="0.25">
      <c r="A14" s="40">
        <v>3</v>
      </c>
      <c r="B14" s="49" t="s">
        <v>81</v>
      </c>
      <c r="C14" s="46" t="s">
        <v>85</v>
      </c>
      <c r="D14" s="37">
        <f>'Construction of new office'!F41</f>
        <v>0</v>
      </c>
      <c r="E14" s="50"/>
      <c r="F14" s="51"/>
    </row>
    <row r="15" spans="1:6" ht="14.25" customHeight="1" x14ac:dyDescent="0.25">
      <c r="A15" s="40"/>
      <c r="B15" s="45"/>
      <c r="C15" s="47"/>
      <c r="D15" s="37"/>
    </row>
    <row r="16" spans="1:6" ht="14.25" customHeight="1" x14ac:dyDescent="0.25">
      <c r="A16" s="40"/>
      <c r="B16" s="45"/>
      <c r="C16" s="47"/>
      <c r="D16" s="37"/>
    </row>
    <row r="17" spans="1:5" ht="14.25" customHeight="1" x14ac:dyDescent="0.25">
      <c r="A17" s="40">
        <v>4</v>
      </c>
      <c r="B17" s="45" t="s">
        <v>82</v>
      </c>
      <c r="C17" s="46" t="s">
        <v>86</v>
      </c>
      <c r="D17" s="37">
        <f>'Elevated tank'!F6</f>
        <v>0</v>
      </c>
    </row>
    <row r="18" spans="1:5" ht="14.25" customHeight="1" x14ac:dyDescent="0.25">
      <c r="A18" s="40"/>
      <c r="B18" s="45"/>
      <c r="C18" s="47"/>
      <c r="D18" s="37"/>
    </row>
    <row r="19" spans="1:5" ht="14.25" customHeight="1" x14ac:dyDescent="0.25">
      <c r="A19" s="40"/>
      <c r="B19" s="45"/>
      <c r="C19" s="47"/>
      <c r="D19" s="37"/>
    </row>
    <row r="20" spans="1:5" ht="14.25" customHeight="1" x14ac:dyDescent="0.25">
      <c r="A20" s="40"/>
      <c r="B20" s="45"/>
      <c r="C20" s="41"/>
      <c r="D20" s="52"/>
    </row>
    <row r="21" spans="1:5" ht="14.25" customHeight="1" x14ac:dyDescent="0.25">
      <c r="A21" s="40"/>
      <c r="B21" s="43"/>
      <c r="C21" s="41"/>
      <c r="D21" s="37"/>
    </row>
    <row r="22" spans="1:5" ht="14.25" customHeight="1" x14ac:dyDescent="0.25">
      <c r="A22" s="40"/>
      <c r="B22" s="53" t="s">
        <v>69</v>
      </c>
      <c r="C22" s="54" t="s">
        <v>70</v>
      </c>
      <c r="D22" s="55">
        <f>SUM(D9:D19)</f>
        <v>0</v>
      </c>
      <c r="E22" s="51"/>
    </row>
    <row r="23" spans="1:5" ht="14.25" customHeight="1" x14ac:dyDescent="0.25">
      <c r="A23" s="40"/>
      <c r="B23" s="45"/>
      <c r="C23" s="41"/>
      <c r="D23" s="37"/>
    </row>
    <row r="24" spans="1:5" ht="14.25" customHeight="1" thickBot="1" x14ac:dyDescent="0.3">
      <c r="A24" s="40"/>
      <c r="B24" s="45"/>
      <c r="C24" s="41"/>
      <c r="D24" s="56"/>
    </row>
    <row r="25" spans="1:5" ht="14.25" customHeight="1" thickTop="1" x14ac:dyDescent="0.25">
      <c r="A25" s="40"/>
      <c r="B25" s="45"/>
      <c r="C25" s="41"/>
      <c r="D25" s="37"/>
    </row>
    <row r="26" spans="1:5" ht="14.25" customHeight="1" x14ac:dyDescent="0.25">
      <c r="A26" s="40"/>
      <c r="B26" s="45"/>
      <c r="C26" s="41"/>
      <c r="D26" s="37"/>
    </row>
    <row r="27" spans="1:5" ht="14.25" customHeight="1" x14ac:dyDescent="0.25">
      <c r="A27" s="40"/>
      <c r="B27" s="45"/>
      <c r="C27" s="41"/>
      <c r="D27" s="37"/>
    </row>
    <row r="28" spans="1:5" ht="14.25" customHeight="1" x14ac:dyDescent="0.25">
      <c r="A28" s="40"/>
      <c r="B28" s="45"/>
      <c r="C28" s="41"/>
      <c r="D28" s="37"/>
    </row>
    <row r="29" spans="1:5" ht="14.25" customHeight="1" x14ac:dyDescent="0.25">
      <c r="A29" s="40"/>
      <c r="B29" s="45"/>
      <c r="C29" s="41"/>
      <c r="D29" s="37"/>
    </row>
    <row r="30" spans="1:5" ht="14.25" customHeight="1" x14ac:dyDescent="0.25">
      <c r="A30" s="40"/>
      <c r="B30" s="45"/>
      <c r="C30" s="41"/>
      <c r="D30" s="37"/>
    </row>
    <row r="31" spans="1:5" ht="14.25" customHeight="1" x14ac:dyDescent="0.25">
      <c r="A31" s="40"/>
      <c r="B31" s="45"/>
      <c r="C31" s="41"/>
      <c r="D31" s="37"/>
    </row>
    <row r="32" spans="1:5" ht="14.25" customHeight="1" x14ac:dyDescent="0.25">
      <c r="A32" s="40"/>
      <c r="B32" s="45"/>
      <c r="C32" s="41"/>
      <c r="D32" s="37"/>
    </row>
    <row r="33" spans="1:5" ht="14.25" customHeight="1" x14ac:dyDescent="0.25">
      <c r="A33" s="40"/>
      <c r="B33" s="45"/>
      <c r="C33" s="41"/>
      <c r="D33" s="37"/>
    </row>
    <row r="34" spans="1:5" ht="14.25" customHeight="1" x14ac:dyDescent="0.25">
      <c r="A34" s="40"/>
      <c r="B34" s="57"/>
      <c r="C34" s="58"/>
      <c r="D34" s="59"/>
      <c r="E34" s="51"/>
    </row>
    <row r="35" spans="1:5" s="60" customFormat="1" ht="14.25" customHeight="1" x14ac:dyDescent="0.25">
      <c r="A35" s="40"/>
      <c r="B35" s="35"/>
      <c r="C35" s="41"/>
      <c r="D35" s="37"/>
    </row>
    <row r="36" spans="1:5" s="60" customFormat="1" ht="14.25" customHeight="1" x14ac:dyDescent="0.25">
      <c r="A36" s="40"/>
      <c r="B36" s="45" t="s">
        <v>71</v>
      </c>
      <c r="C36" s="61"/>
      <c r="D36" s="37"/>
      <c r="E36" s="62"/>
    </row>
    <row r="37" spans="1:5" s="60" customFormat="1" ht="14.25" customHeight="1" x14ac:dyDescent="0.25">
      <c r="A37" s="40"/>
      <c r="B37" s="45"/>
      <c r="C37" s="61"/>
      <c r="D37" s="37"/>
    </row>
    <row r="38" spans="1:5" s="60" customFormat="1" ht="14.25" customHeight="1" x14ac:dyDescent="0.25">
      <c r="A38" s="40"/>
      <c r="B38" s="45" t="s">
        <v>72</v>
      </c>
      <c r="C38" s="63"/>
      <c r="D38" s="37"/>
      <c r="E38" s="62"/>
    </row>
    <row r="39" spans="1:5" s="60" customFormat="1" ht="14.25" customHeight="1" x14ac:dyDescent="0.25">
      <c r="A39" s="40"/>
      <c r="B39" s="45"/>
      <c r="C39" s="61"/>
      <c r="D39" s="37"/>
    </row>
    <row r="40" spans="1:5" s="60" customFormat="1" ht="14.25" customHeight="1" x14ac:dyDescent="0.25">
      <c r="A40" s="40"/>
      <c r="B40" s="45"/>
      <c r="C40" s="61"/>
      <c r="D40" s="37"/>
    </row>
    <row r="41" spans="1:5" s="60" customFormat="1" ht="14.25" customHeight="1" x14ac:dyDescent="0.25">
      <c r="A41" s="40"/>
      <c r="B41" s="45" t="s">
        <v>73</v>
      </c>
      <c r="C41" s="61"/>
      <c r="D41" s="37"/>
    </row>
    <row r="42" spans="1:5" s="60" customFormat="1" ht="14.25" customHeight="1" x14ac:dyDescent="0.25">
      <c r="A42" s="40"/>
      <c r="B42" s="45"/>
      <c r="C42" s="61"/>
      <c r="D42" s="37"/>
    </row>
    <row r="43" spans="1:5" s="60" customFormat="1" ht="14.25" customHeight="1" x14ac:dyDescent="0.25">
      <c r="A43" s="40"/>
      <c r="B43" s="45"/>
      <c r="C43" s="61"/>
      <c r="D43" s="37"/>
    </row>
    <row r="44" spans="1:5" s="60" customFormat="1" ht="14.25" customHeight="1" x14ac:dyDescent="0.25">
      <c r="A44" s="40"/>
      <c r="B44" s="45" t="s">
        <v>74</v>
      </c>
      <c r="C44" s="61"/>
      <c r="D44" s="37"/>
    </row>
    <row r="45" spans="1:5" s="60" customFormat="1" ht="14.25" customHeight="1" x14ac:dyDescent="0.25">
      <c r="A45" s="40"/>
      <c r="B45" s="45"/>
      <c r="C45" s="61"/>
      <c r="D45" s="37"/>
    </row>
    <row r="46" spans="1:5" s="60" customFormat="1" ht="14.25" customHeight="1" x14ac:dyDescent="0.25">
      <c r="A46" s="40"/>
      <c r="B46" s="45"/>
      <c r="C46" s="61"/>
      <c r="D46" s="37"/>
    </row>
    <row r="47" spans="1:5" s="60" customFormat="1" ht="14.25" customHeight="1" x14ac:dyDescent="0.25">
      <c r="A47" s="40"/>
      <c r="B47" s="45" t="s">
        <v>75</v>
      </c>
      <c r="C47" s="61"/>
      <c r="D47" s="37"/>
    </row>
    <row r="48" spans="1:5" s="60" customFormat="1" ht="14.25" customHeight="1" x14ac:dyDescent="0.25">
      <c r="A48" s="40"/>
      <c r="B48" s="45"/>
      <c r="C48" s="61"/>
      <c r="D48" s="37"/>
    </row>
    <row r="49" spans="1:4" s="60" customFormat="1" ht="14.25" customHeight="1" x14ac:dyDescent="0.25">
      <c r="A49" s="40"/>
      <c r="B49" s="45"/>
      <c r="C49" s="61"/>
      <c r="D49" s="37"/>
    </row>
    <row r="50" spans="1:4" s="60" customFormat="1" ht="14.25" customHeight="1" x14ac:dyDescent="0.25">
      <c r="A50" s="40"/>
      <c r="B50" s="45" t="s">
        <v>76</v>
      </c>
      <c r="C50" s="61"/>
      <c r="D50" s="37"/>
    </row>
    <row r="51" spans="1:4" s="60" customFormat="1" ht="14.25" customHeight="1" x14ac:dyDescent="0.25">
      <c r="A51" s="40"/>
      <c r="B51" s="45"/>
      <c r="C51" s="61"/>
      <c r="D51" s="37"/>
    </row>
    <row r="52" spans="1:4" s="60" customFormat="1" ht="14.25" customHeight="1" x14ac:dyDescent="0.25">
      <c r="A52" s="40"/>
      <c r="B52" s="45" t="s">
        <v>77</v>
      </c>
      <c r="C52" s="64"/>
      <c r="D52" s="37"/>
    </row>
    <row r="53" spans="1:4" s="60" customFormat="1" ht="14.25" customHeight="1" x14ac:dyDescent="0.25">
      <c r="A53" s="40"/>
      <c r="B53" s="45"/>
      <c r="C53" s="64"/>
      <c r="D53" s="37"/>
    </row>
    <row r="54" spans="1:4" s="60" customFormat="1" ht="14.25" customHeight="1" x14ac:dyDescent="0.25">
      <c r="A54" s="40"/>
      <c r="B54" s="45" t="s">
        <v>78</v>
      </c>
      <c r="C54" s="64"/>
      <c r="D54" s="37"/>
    </row>
    <row r="55" spans="1:4" s="60" customFormat="1" ht="14.25" customHeight="1" x14ac:dyDescent="0.25">
      <c r="A55" s="40"/>
      <c r="B55" s="45"/>
      <c r="C55" s="64"/>
      <c r="D55" s="37"/>
    </row>
    <row r="56" spans="1:4" s="60" customFormat="1" ht="14.25" customHeight="1" x14ac:dyDescent="0.25">
      <c r="A56" s="40"/>
      <c r="B56" s="45"/>
      <c r="C56" s="61"/>
      <c r="D56" s="37"/>
    </row>
    <row r="57" spans="1:4" s="60" customFormat="1" ht="14.25" customHeight="1" x14ac:dyDescent="0.25">
      <c r="A57" s="40"/>
      <c r="B57" s="45" t="s">
        <v>74</v>
      </c>
      <c r="C57" s="64"/>
      <c r="D57" s="37"/>
    </row>
    <row r="58" spans="1:4" s="60" customFormat="1" ht="14.25" customHeight="1" x14ac:dyDescent="0.25">
      <c r="A58" s="40"/>
      <c r="B58" s="45"/>
      <c r="C58" s="64"/>
      <c r="D58" s="37"/>
    </row>
    <row r="59" spans="1:4" s="60" customFormat="1" ht="14.25" customHeight="1" x14ac:dyDescent="0.25">
      <c r="A59" s="40"/>
      <c r="B59" s="45"/>
      <c r="C59" s="64"/>
      <c r="D59" s="37"/>
    </row>
    <row r="60" spans="1:4" s="60" customFormat="1" ht="14.25" customHeight="1" x14ac:dyDescent="0.25">
      <c r="A60" s="40"/>
      <c r="B60" s="45" t="s">
        <v>79</v>
      </c>
      <c r="C60" s="64"/>
      <c r="D60" s="37"/>
    </row>
    <row r="61" spans="1:4" s="60" customFormat="1" ht="14.25" customHeight="1" x14ac:dyDescent="0.25">
      <c r="A61" s="65"/>
      <c r="B61" s="138"/>
      <c r="C61" s="139"/>
      <c r="D61" s="139"/>
    </row>
  </sheetData>
  <mergeCells count="1">
    <mergeCell ref="B61:D61"/>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Rehab of 9 offices and Hall</vt:lpstr>
      <vt:lpstr>Construction of new office</vt:lpstr>
      <vt:lpstr>Elevated tank</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Hewlett-Packard Company</cp:lastModifiedBy>
  <cp:lastPrinted>2018-07-28T07:39:54Z</cp:lastPrinted>
  <dcterms:created xsi:type="dcterms:W3CDTF">2012-04-30T18:04:09Z</dcterms:created>
  <dcterms:modified xsi:type="dcterms:W3CDTF">2018-07-28T10:29:37Z</dcterms:modified>
</cp:coreProperties>
</file>